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ousje10/Documents/Dropbox/Papers in Progress/Ghana-Japan paper/Version February 2016/final version/Resubmission/final versions/final version/final resubmission/editorial edits/data - final versions/"/>
    </mc:Choice>
  </mc:AlternateContent>
  <xr:revisionPtr revIDLastSave="0" documentId="13_ncr:1_{5994A99F-39F3-CE4C-B6CD-12A498477B49}" xr6:coauthVersionLast="32" xr6:coauthVersionMax="32" xr10:uidLastSave="{00000000-0000-0000-0000-000000000000}"/>
  <bookViews>
    <workbookView xWindow="-4320" yWindow="-20740" windowWidth="37080" windowHeight="19800" tabRatio="582" xr2:uid="{00000000-000D-0000-FFFF-FFFF00000000}"/>
  </bookViews>
  <sheets>
    <sheet name="Prices" sheetId="3" r:id="rId1"/>
    <sheet name="Wages" sheetId="4" r:id="rId2"/>
    <sheet name="Wages and Prices (new 4)" sheetId="12" r:id="rId3"/>
    <sheet name="Wages and Prices (final)" sheetId="13" r:id="rId4"/>
    <sheet name="Chart3" sheetId="11" r:id="rId5"/>
    <sheet name="Sheet1" sheetId="5" r:id="rId6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5" i="3" l="1"/>
  <c r="K75" i="3"/>
  <c r="K95" i="13"/>
  <c r="AA74" i="4"/>
  <c r="AA65" i="4"/>
  <c r="Z65" i="13"/>
  <c r="Z66" i="13"/>
  <c r="Z68" i="13"/>
  <c r="Z69" i="13"/>
  <c r="Z70" i="13"/>
  <c r="AA48" i="4"/>
  <c r="AA49" i="4"/>
  <c r="AA50" i="4"/>
  <c r="K94" i="13" l="1"/>
  <c r="Z72" i="13" l="1"/>
  <c r="Z73" i="13"/>
  <c r="Z74" i="13"/>
  <c r="AB74" i="13" s="1"/>
  <c r="Z75" i="13"/>
  <c r="AB75" i="13" s="1"/>
  <c r="Z71" i="13"/>
  <c r="AA51" i="4"/>
  <c r="AA52" i="4"/>
  <c r="AA53" i="4"/>
  <c r="AA54" i="4"/>
  <c r="AA55" i="4"/>
  <c r="AB65" i="13"/>
  <c r="AB66" i="13"/>
  <c r="AB68" i="13"/>
  <c r="AB69" i="13"/>
  <c r="AB70" i="13"/>
  <c r="AB71" i="13"/>
  <c r="AB72" i="13"/>
  <c r="AB73" i="13"/>
  <c r="R155" i="13"/>
  <c r="Q155" i="13"/>
  <c r="P155" i="13"/>
  <c r="O155" i="13"/>
  <c r="N155" i="13"/>
  <c r="L155" i="13"/>
  <c r="K155" i="13"/>
  <c r="R154" i="13"/>
  <c r="Q154" i="13"/>
  <c r="P154" i="13"/>
  <c r="O154" i="13"/>
  <c r="N154" i="13"/>
  <c r="L154" i="13"/>
  <c r="K154" i="13"/>
  <c r="D154" i="13"/>
  <c r="M154" i="13" s="1"/>
  <c r="R153" i="13"/>
  <c r="Q153" i="13"/>
  <c r="P153" i="13"/>
  <c r="O153" i="13"/>
  <c r="N153" i="13"/>
  <c r="M153" i="13"/>
  <c r="L153" i="13"/>
  <c r="K153" i="13"/>
  <c r="S153" i="13" s="1"/>
  <c r="X153" i="13" s="1"/>
  <c r="Y153" i="13" s="1"/>
  <c r="R152" i="13"/>
  <c r="Q152" i="13"/>
  <c r="P152" i="13"/>
  <c r="O152" i="13"/>
  <c r="N152" i="13"/>
  <c r="M152" i="13"/>
  <c r="L152" i="13"/>
  <c r="K152" i="13"/>
  <c r="S152" i="13" s="1"/>
  <c r="X152" i="13" s="1"/>
  <c r="Y152" i="13" s="1"/>
  <c r="R151" i="13"/>
  <c r="Q151" i="13"/>
  <c r="P151" i="13"/>
  <c r="O151" i="13"/>
  <c r="N151" i="13"/>
  <c r="M151" i="13"/>
  <c r="L151" i="13"/>
  <c r="K151" i="13"/>
  <c r="S151" i="13" s="1"/>
  <c r="X151" i="13" s="1"/>
  <c r="Y151" i="13" s="1"/>
  <c r="R150" i="13"/>
  <c r="Q150" i="13"/>
  <c r="P150" i="13"/>
  <c r="O150" i="13"/>
  <c r="N150" i="13"/>
  <c r="M150" i="13"/>
  <c r="L150" i="13"/>
  <c r="K150" i="13"/>
  <c r="S150" i="13" s="1"/>
  <c r="X150" i="13" s="1"/>
  <c r="Y150" i="13" s="1"/>
  <c r="AB149" i="13"/>
  <c r="R149" i="13"/>
  <c r="Q149" i="13"/>
  <c r="P149" i="13"/>
  <c r="O149" i="13"/>
  <c r="N149" i="13"/>
  <c r="M149" i="13"/>
  <c r="L149" i="13"/>
  <c r="K149" i="13"/>
  <c r="S149" i="13" s="1"/>
  <c r="X149" i="13" s="1"/>
  <c r="Y149" i="13" s="1"/>
  <c r="AB148" i="13"/>
  <c r="R148" i="13"/>
  <c r="Q148" i="13"/>
  <c r="P148" i="13"/>
  <c r="O148" i="13"/>
  <c r="N148" i="13"/>
  <c r="M148" i="13"/>
  <c r="L148" i="13"/>
  <c r="K148" i="13"/>
  <c r="S148" i="13" s="1"/>
  <c r="X148" i="13" s="1"/>
  <c r="Y148" i="13" s="1"/>
  <c r="AB147" i="13"/>
  <c r="R147" i="13"/>
  <c r="Q147" i="13"/>
  <c r="P147" i="13"/>
  <c r="O147" i="13"/>
  <c r="N147" i="13"/>
  <c r="M147" i="13"/>
  <c r="L147" i="13"/>
  <c r="K147" i="13"/>
  <c r="S147" i="13" s="1"/>
  <c r="X147" i="13" s="1"/>
  <c r="Y147" i="13" s="1"/>
  <c r="AB146" i="13"/>
  <c r="R146" i="13"/>
  <c r="Q146" i="13"/>
  <c r="P146" i="13"/>
  <c r="O146" i="13"/>
  <c r="N146" i="13"/>
  <c r="M146" i="13"/>
  <c r="L146" i="13"/>
  <c r="K146" i="13"/>
  <c r="S146" i="13" s="1"/>
  <c r="X146" i="13" s="1"/>
  <c r="Y146" i="13" s="1"/>
  <c r="AC146" i="13" s="1"/>
  <c r="AB145" i="13"/>
  <c r="R145" i="13"/>
  <c r="Q145" i="13"/>
  <c r="P145" i="13"/>
  <c r="O145" i="13"/>
  <c r="N145" i="13"/>
  <c r="M145" i="13"/>
  <c r="L145" i="13"/>
  <c r="K145" i="13"/>
  <c r="S145" i="13" s="1"/>
  <c r="X145" i="13" s="1"/>
  <c r="Y145" i="13" s="1"/>
  <c r="AB144" i="13"/>
  <c r="R144" i="13"/>
  <c r="Q144" i="13"/>
  <c r="P144" i="13"/>
  <c r="O144" i="13"/>
  <c r="N144" i="13"/>
  <c r="M144" i="13"/>
  <c r="L144" i="13"/>
  <c r="K144" i="13"/>
  <c r="S144" i="13" s="1"/>
  <c r="X144" i="13" s="1"/>
  <c r="Y144" i="13" s="1"/>
  <c r="AB143" i="13"/>
  <c r="R143" i="13"/>
  <c r="Q143" i="13"/>
  <c r="P143" i="13"/>
  <c r="O143" i="13"/>
  <c r="N143" i="13"/>
  <c r="M143" i="13"/>
  <c r="L143" i="13"/>
  <c r="K143" i="13"/>
  <c r="S143" i="13" s="1"/>
  <c r="X143" i="13" s="1"/>
  <c r="Y143" i="13" s="1"/>
  <c r="AB142" i="13"/>
  <c r="R142" i="13"/>
  <c r="Q142" i="13"/>
  <c r="P142" i="13"/>
  <c r="O142" i="13"/>
  <c r="N142" i="13"/>
  <c r="M142" i="13"/>
  <c r="L142" i="13"/>
  <c r="K142" i="13"/>
  <c r="S142" i="13" s="1"/>
  <c r="X142" i="13" s="1"/>
  <c r="Y142" i="13" s="1"/>
  <c r="AC142" i="13" s="1"/>
  <c r="AB141" i="13"/>
  <c r="R141" i="13"/>
  <c r="Q141" i="13"/>
  <c r="P141" i="13"/>
  <c r="O141" i="13"/>
  <c r="N141" i="13"/>
  <c r="M141" i="13"/>
  <c r="L141" i="13"/>
  <c r="K141" i="13"/>
  <c r="S141" i="13" s="1"/>
  <c r="X141" i="13" s="1"/>
  <c r="Y141" i="13" s="1"/>
  <c r="AB140" i="13"/>
  <c r="R140" i="13"/>
  <c r="Q140" i="13"/>
  <c r="P140" i="13"/>
  <c r="O140" i="13"/>
  <c r="N140" i="13"/>
  <c r="M140" i="13"/>
  <c r="L140" i="13"/>
  <c r="K140" i="13"/>
  <c r="S140" i="13" s="1"/>
  <c r="X140" i="13" s="1"/>
  <c r="Y140" i="13" s="1"/>
  <c r="AB139" i="13"/>
  <c r="R139" i="13"/>
  <c r="Q139" i="13"/>
  <c r="P139" i="13"/>
  <c r="O139" i="13"/>
  <c r="N139" i="13"/>
  <c r="M139" i="13"/>
  <c r="L139" i="13"/>
  <c r="K139" i="13"/>
  <c r="S139" i="13" s="1"/>
  <c r="X139" i="13" s="1"/>
  <c r="Y139" i="13" s="1"/>
  <c r="AB138" i="13"/>
  <c r="R138" i="13"/>
  <c r="Q138" i="13"/>
  <c r="P138" i="13"/>
  <c r="O138" i="13"/>
  <c r="N138" i="13"/>
  <c r="M138" i="13"/>
  <c r="L138" i="13"/>
  <c r="K138" i="13"/>
  <c r="S138" i="13" s="1"/>
  <c r="X138" i="13" s="1"/>
  <c r="Y138" i="13" s="1"/>
  <c r="AC138" i="13" s="1"/>
  <c r="AB137" i="13"/>
  <c r="R137" i="13"/>
  <c r="Q137" i="13"/>
  <c r="P137" i="13"/>
  <c r="O137" i="13"/>
  <c r="N137" i="13"/>
  <c r="M137" i="13"/>
  <c r="L137" i="13"/>
  <c r="K137" i="13"/>
  <c r="S137" i="13" s="1"/>
  <c r="X137" i="13" s="1"/>
  <c r="Y137" i="13" s="1"/>
  <c r="AB136" i="13"/>
  <c r="R136" i="13"/>
  <c r="Q136" i="13"/>
  <c r="P136" i="13"/>
  <c r="O136" i="13"/>
  <c r="N136" i="13"/>
  <c r="M136" i="13"/>
  <c r="L136" i="13"/>
  <c r="K136" i="13"/>
  <c r="S136" i="13" s="1"/>
  <c r="X136" i="13" s="1"/>
  <c r="Y136" i="13" s="1"/>
  <c r="AB135" i="13"/>
  <c r="R135" i="13"/>
  <c r="Q135" i="13"/>
  <c r="P135" i="13"/>
  <c r="O135" i="13"/>
  <c r="N135" i="13"/>
  <c r="M135" i="13"/>
  <c r="L135" i="13"/>
  <c r="K135" i="13"/>
  <c r="S135" i="13" s="1"/>
  <c r="X135" i="13" s="1"/>
  <c r="Y135" i="13" s="1"/>
  <c r="AB134" i="13"/>
  <c r="R134" i="13"/>
  <c r="Q134" i="13"/>
  <c r="P134" i="13"/>
  <c r="O134" i="13"/>
  <c r="N134" i="13"/>
  <c r="M134" i="13"/>
  <c r="L134" i="13"/>
  <c r="K134" i="13"/>
  <c r="S134" i="13" s="1"/>
  <c r="X134" i="13" s="1"/>
  <c r="Y134" i="13" s="1"/>
  <c r="AC134" i="13" s="1"/>
  <c r="AB133" i="13"/>
  <c r="R133" i="13"/>
  <c r="Q133" i="13"/>
  <c r="P133" i="13"/>
  <c r="O133" i="13"/>
  <c r="N133" i="13"/>
  <c r="M133" i="13"/>
  <c r="L133" i="13"/>
  <c r="K133" i="13"/>
  <c r="S133" i="13" s="1"/>
  <c r="X133" i="13" s="1"/>
  <c r="Y133" i="13" s="1"/>
  <c r="AB132" i="13"/>
  <c r="R132" i="13"/>
  <c r="Q132" i="13"/>
  <c r="P132" i="13"/>
  <c r="O132" i="13"/>
  <c r="N132" i="13"/>
  <c r="M132" i="13"/>
  <c r="L132" i="13"/>
  <c r="K132" i="13"/>
  <c r="S132" i="13" s="1"/>
  <c r="X132" i="13" s="1"/>
  <c r="Y132" i="13" s="1"/>
  <c r="AB131" i="13"/>
  <c r="R131" i="13"/>
  <c r="Q131" i="13"/>
  <c r="P131" i="13"/>
  <c r="O131" i="13"/>
  <c r="N131" i="13"/>
  <c r="M131" i="13"/>
  <c r="L131" i="13"/>
  <c r="K131" i="13"/>
  <c r="S131" i="13" s="1"/>
  <c r="X131" i="13" s="1"/>
  <c r="Y131" i="13" s="1"/>
  <c r="AB130" i="13"/>
  <c r="R130" i="13"/>
  <c r="Q130" i="13"/>
  <c r="P130" i="13"/>
  <c r="O130" i="13"/>
  <c r="N130" i="13"/>
  <c r="M130" i="13"/>
  <c r="L130" i="13"/>
  <c r="K130" i="13"/>
  <c r="S130" i="13" s="1"/>
  <c r="X130" i="13" s="1"/>
  <c r="Y130" i="13" s="1"/>
  <c r="AC130" i="13" s="1"/>
  <c r="AB129" i="13"/>
  <c r="R129" i="13"/>
  <c r="Q129" i="13"/>
  <c r="P129" i="13"/>
  <c r="O129" i="13"/>
  <c r="N129" i="13"/>
  <c r="M129" i="13"/>
  <c r="L129" i="13"/>
  <c r="K129" i="13"/>
  <c r="S129" i="13" s="1"/>
  <c r="X129" i="13" s="1"/>
  <c r="Y129" i="13" s="1"/>
  <c r="AB128" i="13"/>
  <c r="R128" i="13"/>
  <c r="Q128" i="13"/>
  <c r="P128" i="13"/>
  <c r="O128" i="13"/>
  <c r="N128" i="13"/>
  <c r="M128" i="13"/>
  <c r="L128" i="13"/>
  <c r="K128" i="13"/>
  <c r="S128" i="13" s="1"/>
  <c r="X128" i="13" s="1"/>
  <c r="Y128" i="13" s="1"/>
  <c r="AB127" i="13"/>
  <c r="R127" i="13"/>
  <c r="Q127" i="13"/>
  <c r="P127" i="13"/>
  <c r="O127" i="13"/>
  <c r="N127" i="13"/>
  <c r="M127" i="13"/>
  <c r="L127" i="13"/>
  <c r="K127" i="13"/>
  <c r="S127" i="13" s="1"/>
  <c r="X127" i="13" s="1"/>
  <c r="Y127" i="13" s="1"/>
  <c r="AB126" i="13"/>
  <c r="R126" i="13"/>
  <c r="Q126" i="13"/>
  <c r="P126" i="13"/>
  <c r="O126" i="13"/>
  <c r="N126" i="13"/>
  <c r="M126" i="13"/>
  <c r="L126" i="13"/>
  <c r="K126" i="13"/>
  <c r="S126" i="13" s="1"/>
  <c r="X126" i="13" s="1"/>
  <c r="Y126" i="13" s="1"/>
  <c r="AC126" i="13" s="1"/>
  <c r="AB125" i="13"/>
  <c r="R125" i="13"/>
  <c r="Q125" i="13"/>
  <c r="P125" i="13"/>
  <c r="O125" i="13"/>
  <c r="N125" i="13"/>
  <c r="M125" i="13"/>
  <c r="L125" i="13"/>
  <c r="K125" i="13"/>
  <c r="S125" i="13" s="1"/>
  <c r="X125" i="13" s="1"/>
  <c r="Y125" i="13" s="1"/>
  <c r="AB124" i="13"/>
  <c r="R124" i="13"/>
  <c r="Q124" i="13"/>
  <c r="P124" i="13"/>
  <c r="O124" i="13"/>
  <c r="N124" i="13"/>
  <c r="M124" i="13"/>
  <c r="L124" i="13"/>
  <c r="K124" i="13"/>
  <c r="S124" i="13" s="1"/>
  <c r="X124" i="13" s="1"/>
  <c r="Y124" i="13" s="1"/>
  <c r="AB123" i="13"/>
  <c r="R123" i="13"/>
  <c r="Q123" i="13"/>
  <c r="P123" i="13"/>
  <c r="O123" i="13"/>
  <c r="N123" i="13"/>
  <c r="M123" i="13"/>
  <c r="L123" i="13"/>
  <c r="K123" i="13"/>
  <c r="S123" i="13" s="1"/>
  <c r="X123" i="13" s="1"/>
  <c r="Y123" i="13" s="1"/>
  <c r="AB122" i="13"/>
  <c r="R122" i="13"/>
  <c r="Q122" i="13"/>
  <c r="P122" i="13"/>
  <c r="O122" i="13"/>
  <c r="N122" i="13"/>
  <c r="M122" i="13"/>
  <c r="L122" i="13"/>
  <c r="K122" i="13"/>
  <c r="S122" i="13" s="1"/>
  <c r="X122" i="13" s="1"/>
  <c r="Y122" i="13" s="1"/>
  <c r="AC122" i="13" s="1"/>
  <c r="AB121" i="13"/>
  <c r="R121" i="13"/>
  <c r="Q121" i="13"/>
  <c r="P121" i="13"/>
  <c r="O121" i="13"/>
  <c r="N121" i="13"/>
  <c r="M121" i="13"/>
  <c r="L121" i="13"/>
  <c r="K121" i="13"/>
  <c r="S121" i="13" s="1"/>
  <c r="X121" i="13" s="1"/>
  <c r="Y121" i="13" s="1"/>
  <c r="AB120" i="13"/>
  <c r="R120" i="13"/>
  <c r="Q120" i="13"/>
  <c r="P120" i="13"/>
  <c r="O120" i="13"/>
  <c r="N120" i="13"/>
  <c r="M120" i="13"/>
  <c r="L120" i="13"/>
  <c r="K120" i="13"/>
  <c r="S120" i="13" s="1"/>
  <c r="X120" i="13" s="1"/>
  <c r="Y120" i="13" s="1"/>
  <c r="AB119" i="13"/>
  <c r="R119" i="13"/>
  <c r="Q119" i="13"/>
  <c r="P119" i="13"/>
  <c r="O119" i="13"/>
  <c r="N119" i="13"/>
  <c r="M119" i="13"/>
  <c r="L119" i="13"/>
  <c r="K119" i="13"/>
  <c r="S119" i="13" s="1"/>
  <c r="X119" i="13" s="1"/>
  <c r="Y119" i="13" s="1"/>
  <c r="AB118" i="13"/>
  <c r="R118" i="13"/>
  <c r="Q118" i="13"/>
  <c r="P118" i="13"/>
  <c r="O118" i="13"/>
  <c r="N118" i="13"/>
  <c r="M118" i="13"/>
  <c r="L118" i="13"/>
  <c r="K118" i="13"/>
  <c r="S118" i="13" s="1"/>
  <c r="X118" i="13" s="1"/>
  <c r="Y118" i="13" s="1"/>
  <c r="AC118" i="13" s="1"/>
  <c r="AB117" i="13"/>
  <c r="R117" i="13"/>
  <c r="Q117" i="13"/>
  <c r="P117" i="13"/>
  <c r="O117" i="13"/>
  <c r="N117" i="13"/>
  <c r="M117" i="13"/>
  <c r="L117" i="13"/>
  <c r="K117" i="13"/>
  <c r="S117" i="13" s="1"/>
  <c r="X117" i="13" s="1"/>
  <c r="Y117" i="13" s="1"/>
  <c r="AB116" i="13"/>
  <c r="R116" i="13"/>
  <c r="Q116" i="13"/>
  <c r="P116" i="13"/>
  <c r="O116" i="13"/>
  <c r="N116" i="13"/>
  <c r="M116" i="13"/>
  <c r="L116" i="13"/>
  <c r="K116" i="13"/>
  <c r="S116" i="13" s="1"/>
  <c r="X116" i="13" s="1"/>
  <c r="Y116" i="13" s="1"/>
  <c r="AB115" i="13"/>
  <c r="R115" i="13"/>
  <c r="Q115" i="13"/>
  <c r="P115" i="13"/>
  <c r="O115" i="13"/>
  <c r="N115" i="13"/>
  <c r="M115" i="13"/>
  <c r="L115" i="13"/>
  <c r="K115" i="13"/>
  <c r="S115" i="13" s="1"/>
  <c r="X115" i="13" s="1"/>
  <c r="Y115" i="13" s="1"/>
  <c r="AB114" i="13"/>
  <c r="R114" i="13"/>
  <c r="Q114" i="13"/>
  <c r="P114" i="13"/>
  <c r="O114" i="13"/>
  <c r="N114" i="13"/>
  <c r="M114" i="13"/>
  <c r="L114" i="13"/>
  <c r="K114" i="13"/>
  <c r="S114" i="13" s="1"/>
  <c r="X114" i="13" s="1"/>
  <c r="Y114" i="13" s="1"/>
  <c r="AC114" i="13" s="1"/>
  <c r="AB113" i="13"/>
  <c r="R113" i="13"/>
  <c r="Q113" i="13"/>
  <c r="P113" i="13"/>
  <c r="O113" i="13"/>
  <c r="N113" i="13"/>
  <c r="M113" i="13"/>
  <c r="L113" i="13"/>
  <c r="K113" i="13"/>
  <c r="S113" i="13" s="1"/>
  <c r="X113" i="13" s="1"/>
  <c r="Y113" i="13" s="1"/>
  <c r="AB112" i="13"/>
  <c r="R112" i="13"/>
  <c r="Q112" i="13"/>
  <c r="P112" i="13"/>
  <c r="O112" i="13"/>
  <c r="N112" i="13"/>
  <c r="M112" i="13"/>
  <c r="L112" i="13"/>
  <c r="K112" i="13"/>
  <c r="S112" i="13" s="1"/>
  <c r="X112" i="13" s="1"/>
  <c r="Y112" i="13" s="1"/>
  <c r="AB111" i="13"/>
  <c r="R111" i="13"/>
  <c r="Q111" i="13"/>
  <c r="P111" i="13"/>
  <c r="O111" i="13"/>
  <c r="N111" i="13"/>
  <c r="M111" i="13"/>
  <c r="L111" i="13"/>
  <c r="K111" i="13"/>
  <c r="S111" i="13" s="1"/>
  <c r="X111" i="13" s="1"/>
  <c r="Y111" i="13" s="1"/>
  <c r="AB110" i="13"/>
  <c r="R110" i="13"/>
  <c r="Q110" i="13"/>
  <c r="P110" i="13"/>
  <c r="O110" i="13"/>
  <c r="N110" i="13"/>
  <c r="M110" i="13"/>
  <c r="L110" i="13"/>
  <c r="K110" i="13"/>
  <c r="S110" i="13" s="1"/>
  <c r="X110" i="13" s="1"/>
  <c r="Y110" i="13" s="1"/>
  <c r="AC110" i="13" s="1"/>
  <c r="AB109" i="13"/>
  <c r="R109" i="13"/>
  <c r="Q109" i="13"/>
  <c r="P109" i="13"/>
  <c r="O109" i="13"/>
  <c r="N109" i="13"/>
  <c r="M109" i="13"/>
  <c r="L109" i="13"/>
  <c r="K109" i="13"/>
  <c r="S109" i="13" s="1"/>
  <c r="X109" i="13" s="1"/>
  <c r="Y109" i="13" s="1"/>
  <c r="AB108" i="13"/>
  <c r="R108" i="13"/>
  <c r="Q108" i="13"/>
  <c r="P108" i="13"/>
  <c r="O108" i="13"/>
  <c r="N108" i="13"/>
  <c r="M108" i="13"/>
  <c r="L108" i="13"/>
  <c r="K108" i="13"/>
  <c r="S108" i="13" s="1"/>
  <c r="X108" i="13" s="1"/>
  <c r="Y108" i="13" s="1"/>
  <c r="AB107" i="13"/>
  <c r="R107" i="13"/>
  <c r="Q107" i="13"/>
  <c r="P107" i="13"/>
  <c r="O107" i="13"/>
  <c r="N107" i="13"/>
  <c r="M107" i="13"/>
  <c r="L107" i="13"/>
  <c r="K107" i="13"/>
  <c r="S107" i="13" s="1"/>
  <c r="X107" i="13" s="1"/>
  <c r="Y107" i="13" s="1"/>
  <c r="AB106" i="13"/>
  <c r="R106" i="13"/>
  <c r="Q106" i="13"/>
  <c r="P106" i="13"/>
  <c r="O106" i="13"/>
  <c r="N106" i="13"/>
  <c r="M106" i="13"/>
  <c r="L106" i="13"/>
  <c r="K106" i="13"/>
  <c r="S106" i="13" s="1"/>
  <c r="X106" i="13" s="1"/>
  <c r="Y106" i="13" s="1"/>
  <c r="AC106" i="13" s="1"/>
  <c r="AB105" i="13"/>
  <c r="R105" i="13"/>
  <c r="Q105" i="13"/>
  <c r="P105" i="13"/>
  <c r="O105" i="13"/>
  <c r="N105" i="13"/>
  <c r="M105" i="13"/>
  <c r="L105" i="13"/>
  <c r="K105" i="13"/>
  <c r="S105" i="13" s="1"/>
  <c r="X105" i="13" s="1"/>
  <c r="Y105" i="13" s="1"/>
  <c r="AB104" i="13"/>
  <c r="R104" i="13"/>
  <c r="Q104" i="13"/>
  <c r="P104" i="13"/>
  <c r="O104" i="13"/>
  <c r="N104" i="13"/>
  <c r="M104" i="13"/>
  <c r="L104" i="13"/>
  <c r="K104" i="13"/>
  <c r="S104" i="13" s="1"/>
  <c r="X104" i="13" s="1"/>
  <c r="Y104" i="13" s="1"/>
  <c r="AB103" i="13"/>
  <c r="R103" i="13"/>
  <c r="Q103" i="13"/>
  <c r="P103" i="13"/>
  <c r="O103" i="13"/>
  <c r="N103" i="13"/>
  <c r="M103" i="13"/>
  <c r="L103" i="13"/>
  <c r="K103" i="13"/>
  <c r="S103" i="13" s="1"/>
  <c r="X103" i="13" s="1"/>
  <c r="Y103" i="13" s="1"/>
  <c r="AB102" i="13"/>
  <c r="R102" i="13"/>
  <c r="Q102" i="13"/>
  <c r="P102" i="13"/>
  <c r="O102" i="13"/>
  <c r="N102" i="13"/>
  <c r="M102" i="13"/>
  <c r="L102" i="13"/>
  <c r="K102" i="13"/>
  <c r="S102" i="13" s="1"/>
  <c r="X102" i="13" s="1"/>
  <c r="Y102" i="13" s="1"/>
  <c r="AC102" i="13" s="1"/>
  <c r="AB101" i="13"/>
  <c r="R101" i="13"/>
  <c r="Q101" i="13"/>
  <c r="P101" i="13"/>
  <c r="O101" i="13"/>
  <c r="N101" i="13"/>
  <c r="M101" i="13"/>
  <c r="L101" i="13"/>
  <c r="K101" i="13"/>
  <c r="AB100" i="13"/>
  <c r="R100" i="13"/>
  <c r="Q100" i="13"/>
  <c r="P100" i="13"/>
  <c r="O100" i="13"/>
  <c r="N100" i="13"/>
  <c r="M100" i="13"/>
  <c r="L100" i="13"/>
  <c r="K100" i="13"/>
  <c r="S100" i="13" s="1"/>
  <c r="X100" i="13" s="1"/>
  <c r="Y100" i="13" s="1"/>
  <c r="AB99" i="13"/>
  <c r="R99" i="13"/>
  <c r="Q99" i="13"/>
  <c r="P99" i="13"/>
  <c r="O99" i="13"/>
  <c r="N99" i="13"/>
  <c r="M99" i="13"/>
  <c r="L99" i="13"/>
  <c r="K99" i="13"/>
  <c r="S99" i="13" s="1"/>
  <c r="X99" i="13" s="1"/>
  <c r="Y99" i="13" s="1"/>
  <c r="AB98" i="13"/>
  <c r="R98" i="13"/>
  <c r="Q98" i="13"/>
  <c r="P98" i="13"/>
  <c r="O98" i="13"/>
  <c r="N98" i="13"/>
  <c r="M98" i="13"/>
  <c r="L98" i="13"/>
  <c r="K98" i="13"/>
  <c r="S98" i="13" s="1"/>
  <c r="X98" i="13" s="1"/>
  <c r="Y98" i="13" s="1"/>
  <c r="AC98" i="13" s="1"/>
  <c r="AB97" i="13"/>
  <c r="R97" i="13"/>
  <c r="Q97" i="13"/>
  <c r="P97" i="13"/>
  <c r="O97" i="13"/>
  <c r="N97" i="13"/>
  <c r="M97" i="13"/>
  <c r="L97" i="13"/>
  <c r="K97" i="13"/>
  <c r="S97" i="13" s="1"/>
  <c r="X97" i="13" s="1"/>
  <c r="Y97" i="13" s="1"/>
  <c r="AB96" i="13"/>
  <c r="R96" i="13"/>
  <c r="Q96" i="13"/>
  <c r="P96" i="13"/>
  <c r="O96" i="13"/>
  <c r="N96" i="13"/>
  <c r="M96" i="13"/>
  <c r="L96" i="13"/>
  <c r="K96" i="13"/>
  <c r="AB95" i="13"/>
  <c r="R95" i="13"/>
  <c r="Q95" i="13"/>
  <c r="P95" i="13"/>
  <c r="O95" i="13"/>
  <c r="N95" i="13"/>
  <c r="M95" i="13"/>
  <c r="L95" i="13"/>
  <c r="S95" i="13"/>
  <c r="X95" i="13" s="1"/>
  <c r="Y95" i="13" s="1"/>
  <c r="AB94" i="13"/>
  <c r="Q94" i="13"/>
  <c r="P94" i="13"/>
  <c r="O94" i="13"/>
  <c r="N94" i="13"/>
  <c r="S94" i="13" s="1"/>
  <c r="X94" i="13" s="1"/>
  <c r="Y94" i="13" s="1"/>
  <c r="AC94" i="13" s="1"/>
  <c r="M94" i="13"/>
  <c r="L94" i="13"/>
  <c r="AB93" i="13"/>
  <c r="Q93" i="13"/>
  <c r="P93" i="13"/>
  <c r="O93" i="13"/>
  <c r="N93" i="13"/>
  <c r="S93" i="13" s="1"/>
  <c r="X93" i="13" s="1"/>
  <c r="Y93" i="13" s="1"/>
  <c r="AC93" i="13" s="1"/>
  <c r="M93" i="13"/>
  <c r="L93" i="13"/>
  <c r="K93" i="13"/>
  <c r="AB92" i="13"/>
  <c r="Q92" i="13"/>
  <c r="P92" i="13"/>
  <c r="O92" i="13"/>
  <c r="N92" i="13"/>
  <c r="S92" i="13" s="1"/>
  <c r="X92" i="13" s="1"/>
  <c r="Y92" i="13" s="1"/>
  <c r="AC92" i="13" s="1"/>
  <c r="M92" i="13"/>
  <c r="L92" i="13"/>
  <c r="K92" i="13"/>
  <c r="AB91" i="13"/>
  <c r="X91" i="13"/>
  <c r="Y91" i="13" s="1"/>
  <c r="AC91" i="13" s="1"/>
  <c r="Q91" i="13"/>
  <c r="P91" i="13"/>
  <c r="O91" i="13"/>
  <c r="N91" i="13"/>
  <c r="M91" i="13"/>
  <c r="L91" i="13"/>
  <c r="K91" i="13"/>
  <c r="S91" i="13" s="1"/>
  <c r="AB90" i="13"/>
  <c r="Q90" i="13"/>
  <c r="P90" i="13"/>
  <c r="O90" i="13"/>
  <c r="N90" i="13"/>
  <c r="S90" i="13" s="1"/>
  <c r="X90" i="13" s="1"/>
  <c r="Y90" i="13" s="1"/>
  <c r="AC90" i="13" s="1"/>
  <c r="M90" i="13"/>
  <c r="L90" i="13"/>
  <c r="K90" i="13"/>
  <c r="AC89" i="13"/>
  <c r="AB89" i="13"/>
  <c r="Q89" i="13"/>
  <c r="P89" i="13"/>
  <c r="O89" i="13"/>
  <c r="N89" i="13"/>
  <c r="S89" i="13" s="1"/>
  <c r="X89" i="13" s="1"/>
  <c r="Y89" i="13" s="1"/>
  <c r="M89" i="13"/>
  <c r="L89" i="13"/>
  <c r="K89" i="13"/>
  <c r="AB88" i="13"/>
  <c r="Q88" i="13"/>
  <c r="P88" i="13"/>
  <c r="O88" i="13"/>
  <c r="N88" i="13"/>
  <c r="S88" i="13" s="1"/>
  <c r="X88" i="13" s="1"/>
  <c r="Y88" i="13" s="1"/>
  <c r="AC88" i="13" s="1"/>
  <c r="M88" i="13"/>
  <c r="L88" i="13"/>
  <c r="K88" i="13"/>
  <c r="AB87" i="13"/>
  <c r="X87" i="13"/>
  <c r="Y87" i="13" s="1"/>
  <c r="AC87" i="13" s="1"/>
  <c r="Q87" i="13"/>
  <c r="P87" i="13"/>
  <c r="O87" i="13"/>
  <c r="N87" i="13"/>
  <c r="M87" i="13"/>
  <c r="L87" i="13"/>
  <c r="K87" i="13"/>
  <c r="S87" i="13" s="1"/>
  <c r="AB86" i="13"/>
  <c r="Q86" i="13"/>
  <c r="P86" i="13"/>
  <c r="O86" i="13"/>
  <c r="N86" i="13"/>
  <c r="S86" i="13" s="1"/>
  <c r="X86" i="13" s="1"/>
  <c r="Y86" i="13" s="1"/>
  <c r="AC86" i="13" s="1"/>
  <c r="M86" i="13"/>
  <c r="L86" i="13"/>
  <c r="K86" i="13"/>
  <c r="AB85" i="13"/>
  <c r="Q85" i="13"/>
  <c r="P85" i="13"/>
  <c r="O85" i="13"/>
  <c r="N85" i="13"/>
  <c r="S85" i="13" s="1"/>
  <c r="X85" i="13" s="1"/>
  <c r="Y85" i="13" s="1"/>
  <c r="AC85" i="13" s="1"/>
  <c r="M85" i="13"/>
  <c r="L85" i="13"/>
  <c r="K85" i="13"/>
  <c r="AC84" i="13"/>
  <c r="AB84" i="13"/>
  <c r="Q84" i="13"/>
  <c r="P84" i="13"/>
  <c r="O84" i="13"/>
  <c r="N84" i="13"/>
  <c r="S84" i="13" s="1"/>
  <c r="X84" i="13" s="1"/>
  <c r="Y84" i="13" s="1"/>
  <c r="M84" i="13"/>
  <c r="L84" i="13"/>
  <c r="K84" i="13"/>
  <c r="AB83" i="13"/>
  <c r="X83" i="13"/>
  <c r="Y83" i="13" s="1"/>
  <c r="AC83" i="13" s="1"/>
  <c r="Q83" i="13"/>
  <c r="P83" i="13"/>
  <c r="O83" i="13"/>
  <c r="N83" i="13"/>
  <c r="M83" i="13"/>
  <c r="L83" i="13"/>
  <c r="K83" i="13"/>
  <c r="S83" i="13" s="1"/>
  <c r="AB82" i="13"/>
  <c r="Q82" i="13"/>
  <c r="P82" i="13"/>
  <c r="O82" i="13"/>
  <c r="N82" i="13"/>
  <c r="S82" i="13" s="1"/>
  <c r="X82" i="13" s="1"/>
  <c r="Y82" i="13" s="1"/>
  <c r="AC82" i="13" s="1"/>
  <c r="M82" i="13"/>
  <c r="L82" i="13"/>
  <c r="K82" i="13"/>
  <c r="AB81" i="13"/>
  <c r="Q81" i="13"/>
  <c r="P81" i="13"/>
  <c r="O81" i="13"/>
  <c r="N81" i="13"/>
  <c r="S81" i="13" s="1"/>
  <c r="X81" i="13" s="1"/>
  <c r="Y81" i="13" s="1"/>
  <c r="AC81" i="13" s="1"/>
  <c r="M81" i="13"/>
  <c r="L81" i="13"/>
  <c r="K81" i="13"/>
  <c r="AB80" i="13"/>
  <c r="Q80" i="13"/>
  <c r="P80" i="13"/>
  <c r="O80" i="13"/>
  <c r="N80" i="13"/>
  <c r="S80" i="13" s="1"/>
  <c r="X80" i="13" s="1"/>
  <c r="Y80" i="13" s="1"/>
  <c r="AC80" i="13" s="1"/>
  <c r="M80" i="13"/>
  <c r="L80" i="13"/>
  <c r="K80" i="13"/>
  <c r="AB79" i="13"/>
  <c r="X79" i="13"/>
  <c r="Y79" i="13" s="1"/>
  <c r="AC79" i="13" s="1"/>
  <c r="Q79" i="13"/>
  <c r="P79" i="13"/>
  <c r="O79" i="13"/>
  <c r="N79" i="13"/>
  <c r="M79" i="13"/>
  <c r="L79" i="13"/>
  <c r="K79" i="13"/>
  <c r="S79" i="13" s="1"/>
  <c r="AB78" i="13"/>
  <c r="Q78" i="13"/>
  <c r="P78" i="13"/>
  <c r="O78" i="13"/>
  <c r="N78" i="13"/>
  <c r="S78" i="13" s="1"/>
  <c r="X78" i="13" s="1"/>
  <c r="Y78" i="13" s="1"/>
  <c r="AC78" i="13" s="1"/>
  <c r="M78" i="13"/>
  <c r="L78" i="13"/>
  <c r="K78" i="13"/>
  <c r="AB77" i="13"/>
  <c r="Q77" i="13"/>
  <c r="P77" i="13"/>
  <c r="O77" i="13"/>
  <c r="N77" i="13"/>
  <c r="S77" i="13" s="1"/>
  <c r="X77" i="13" s="1"/>
  <c r="Y77" i="13" s="1"/>
  <c r="M77" i="13"/>
  <c r="L77" i="13"/>
  <c r="K77" i="13"/>
  <c r="AB76" i="13"/>
  <c r="AC76" i="13" s="1"/>
  <c r="Q76" i="13"/>
  <c r="P76" i="13"/>
  <c r="O76" i="13"/>
  <c r="N76" i="13"/>
  <c r="S76" i="13" s="1"/>
  <c r="X76" i="13" s="1"/>
  <c r="Y76" i="13" s="1"/>
  <c r="M76" i="13"/>
  <c r="L76" i="13"/>
  <c r="K76" i="13"/>
  <c r="X75" i="13"/>
  <c r="Y75" i="13" s="1"/>
  <c r="Q75" i="13"/>
  <c r="P75" i="13"/>
  <c r="O75" i="13"/>
  <c r="N75" i="13"/>
  <c r="M75" i="13"/>
  <c r="L75" i="13"/>
  <c r="K75" i="13"/>
  <c r="S75" i="13" s="1"/>
  <c r="Q74" i="13"/>
  <c r="P74" i="13"/>
  <c r="O74" i="13"/>
  <c r="N74" i="13"/>
  <c r="S74" i="13" s="1"/>
  <c r="X74" i="13" s="1"/>
  <c r="Y74" i="13" s="1"/>
  <c r="M74" i="13"/>
  <c r="L74" i="13"/>
  <c r="K74" i="13"/>
  <c r="Q73" i="13"/>
  <c r="P73" i="13"/>
  <c r="O73" i="13"/>
  <c r="N73" i="13"/>
  <c r="S73" i="13" s="1"/>
  <c r="X73" i="13" s="1"/>
  <c r="Y73" i="13" s="1"/>
  <c r="M73" i="13"/>
  <c r="L73" i="13"/>
  <c r="K73" i="13"/>
  <c r="Q72" i="13"/>
  <c r="P72" i="13"/>
  <c r="O72" i="13"/>
  <c r="N72" i="13"/>
  <c r="S72" i="13" s="1"/>
  <c r="X72" i="13" s="1"/>
  <c r="Y72" i="13" s="1"/>
  <c r="M72" i="13"/>
  <c r="L72" i="13"/>
  <c r="K72" i="13"/>
  <c r="X71" i="13"/>
  <c r="Y71" i="13" s="1"/>
  <c r="Q71" i="13"/>
  <c r="P71" i="13"/>
  <c r="O71" i="13"/>
  <c r="N71" i="13"/>
  <c r="M71" i="13"/>
  <c r="L71" i="13"/>
  <c r="K71" i="13"/>
  <c r="S71" i="13" s="1"/>
  <c r="Q70" i="13"/>
  <c r="P70" i="13"/>
  <c r="O70" i="13"/>
  <c r="N70" i="13"/>
  <c r="S70" i="13" s="1"/>
  <c r="X70" i="13" s="1"/>
  <c r="Y70" i="13" s="1"/>
  <c r="M70" i="13"/>
  <c r="L70" i="13"/>
  <c r="K70" i="13"/>
  <c r="Q69" i="13"/>
  <c r="P69" i="13"/>
  <c r="O69" i="13"/>
  <c r="N69" i="13"/>
  <c r="M69" i="13"/>
  <c r="L69" i="13"/>
  <c r="K69" i="13"/>
  <c r="S69" i="13" s="1"/>
  <c r="X69" i="13" s="1"/>
  <c r="Y69" i="13" s="1"/>
  <c r="S68" i="13"/>
  <c r="X68" i="13" s="1"/>
  <c r="Y68" i="13" s="1"/>
  <c r="Q68" i="13"/>
  <c r="P68" i="13"/>
  <c r="O68" i="13"/>
  <c r="N68" i="13"/>
  <c r="M68" i="13"/>
  <c r="L68" i="13"/>
  <c r="K68" i="13"/>
  <c r="Q67" i="13"/>
  <c r="P67" i="13"/>
  <c r="O67" i="13"/>
  <c r="N67" i="13"/>
  <c r="S67" i="13" s="1"/>
  <c r="X67" i="13" s="1"/>
  <c r="Y67" i="13" s="1"/>
  <c r="M67" i="13"/>
  <c r="L67" i="13"/>
  <c r="K67" i="13"/>
  <c r="Q66" i="13"/>
  <c r="P66" i="13"/>
  <c r="O66" i="13"/>
  <c r="N66" i="13"/>
  <c r="S66" i="13" s="1"/>
  <c r="X66" i="13" s="1"/>
  <c r="Y66" i="13" s="1"/>
  <c r="AC66" i="13" s="1"/>
  <c r="M66" i="13"/>
  <c r="L66" i="13"/>
  <c r="K66" i="13"/>
  <c r="Q65" i="13"/>
  <c r="P65" i="13"/>
  <c r="O65" i="13"/>
  <c r="N65" i="13"/>
  <c r="M65" i="13"/>
  <c r="L65" i="13"/>
  <c r="K65" i="13"/>
  <c r="S65" i="13" s="1"/>
  <c r="X65" i="13" s="1"/>
  <c r="Y65" i="13" s="1"/>
  <c r="AB64" i="13"/>
  <c r="Q64" i="13"/>
  <c r="P64" i="13"/>
  <c r="O64" i="13"/>
  <c r="N64" i="13"/>
  <c r="S64" i="13" s="1"/>
  <c r="X64" i="13" s="1"/>
  <c r="Y64" i="13" s="1"/>
  <c r="AC64" i="13" s="1"/>
  <c r="M64" i="13"/>
  <c r="L64" i="13"/>
  <c r="K64" i="13"/>
  <c r="AB63" i="13"/>
  <c r="Q63" i="13"/>
  <c r="P63" i="13"/>
  <c r="O63" i="13"/>
  <c r="N63" i="13"/>
  <c r="S63" i="13" s="1"/>
  <c r="X63" i="13" s="1"/>
  <c r="Y63" i="13" s="1"/>
  <c r="AC63" i="13" s="1"/>
  <c r="M63" i="13"/>
  <c r="L63" i="13"/>
  <c r="K63" i="13"/>
  <c r="AB62" i="13"/>
  <c r="S62" i="13"/>
  <c r="X62" i="13" s="1"/>
  <c r="Y62" i="13" s="1"/>
  <c r="AC62" i="13" s="1"/>
  <c r="Q62" i="13"/>
  <c r="P62" i="13"/>
  <c r="O62" i="13"/>
  <c r="N62" i="13"/>
  <c r="M62" i="13"/>
  <c r="L62" i="13"/>
  <c r="K62" i="13"/>
  <c r="AB61" i="13"/>
  <c r="Q61" i="13"/>
  <c r="P61" i="13"/>
  <c r="O61" i="13"/>
  <c r="N61" i="13"/>
  <c r="M61" i="13"/>
  <c r="L61" i="13"/>
  <c r="K61" i="13"/>
  <c r="S61" i="13" s="1"/>
  <c r="X61" i="13" s="1"/>
  <c r="Y61" i="13" s="1"/>
  <c r="AC61" i="13" s="1"/>
  <c r="AB60" i="13"/>
  <c r="Q60" i="13"/>
  <c r="P60" i="13"/>
  <c r="O60" i="13"/>
  <c r="N60" i="13"/>
  <c r="S60" i="13" s="1"/>
  <c r="X60" i="13" s="1"/>
  <c r="Y60" i="13" s="1"/>
  <c r="AC60" i="13" s="1"/>
  <c r="M60" i="13"/>
  <c r="L60" i="13"/>
  <c r="K60" i="13"/>
  <c r="AB59" i="13"/>
  <c r="Q59" i="13"/>
  <c r="P59" i="13"/>
  <c r="O59" i="13"/>
  <c r="N59" i="13"/>
  <c r="S59" i="13" s="1"/>
  <c r="X59" i="13" s="1"/>
  <c r="Y59" i="13" s="1"/>
  <c r="AC59" i="13" s="1"/>
  <c r="M59" i="13"/>
  <c r="L59" i="13"/>
  <c r="K59" i="13"/>
  <c r="AB58" i="13"/>
  <c r="Q58" i="13"/>
  <c r="P58" i="13"/>
  <c r="O58" i="13"/>
  <c r="N58" i="13"/>
  <c r="S58" i="13" s="1"/>
  <c r="X58" i="13" s="1"/>
  <c r="Y58" i="13" s="1"/>
  <c r="AC58" i="13" s="1"/>
  <c r="M58" i="13"/>
  <c r="L58" i="13"/>
  <c r="K58" i="13"/>
  <c r="AB57" i="13"/>
  <c r="Q57" i="13"/>
  <c r="P57" i="13"/>
  <c r="O57" i="13"/>
  <c r="N57" i="13"/>
  <c r="M57" i="13"/>
  <c r="L57" i="13"/>
  <c r="K57" i="13"/>
  <c r="S57" i="13" s="1"/>
  <c r="X57" i="13" s="1"/>
  <c r="Y57" i="13" s="1"/>
  <c r="AC57" i="13" s="1"/>
  <c r="AB56" i="13"/>
  <c r="Q56" i="13"/>
  <c r="P56" i="13"/>
  <c r="O56" i="13"/>
  <c r="N56" i="13"/>
  <c r="S56" i="13" s="1"/>
  <c r="X56" i="13" s="1"/>
  <c r="Y56" i="13" s="1"/>
  <c r="AC56" i="13" s="1"/>
  <c r="M56" i="13"/>
  <c r="L56" i="13"/>
  <c r="K56" i="13"/>
  <c r="AF55" i="13"/>
  <c r="AB55" i="13"/>
  <c r="Q55" i="13"/>
  <c r="P55" i="13"/>
  <c r="O55" i="13"/>
  <c r="N55" i="13"/>
  <c r="M55" i="13"/>
  <c r="L55" i="13"/>
  <c r="K55" i="13"/>
  <c r="AB54" i="13"/>
  <c r="Q54" i="13"/>
  <c r="P54" i="13"/>
  <c r="O54" i="13"/>
  <c r="N54" i="13"/>
  <c r="M54" i="13"/>
  <c r="L54" i="13"/>
  <c r="K54" i="13"/>
  <c r="AB53" i="13"/>
  <c r="AC53" i="13" s="1"/>
  <c r="Q53" i="13"/>
  <c r="P53" i="13"/>
  <c r="O53" i="13"/>
  <c r="N53" i="13"/>
  <c r="M53" i="13"/>
  <c r="S53" i="13" s="1"/>
  <c r="X53" i="13" s="1"/>
  <c r="Y53" i="13" s="1"/>
  <c r="L53" i="13"/>
  <c r="K53" i="13"/>
  <c r="AB52" i="13"/>
  <c r="Q52" i="13"/>
  <c r="P52" i="13"/>
  <c r="O52" i="13"/>
  <c r="N52" i="13"/>
  <c r="S52" i="13" s="1"/>
  <c r="X52" i="13" s="1"/>
  <c r="Y52" i="13" s="1"/>
  <c r="AC52" i="13" s="1"/>
  <c r="M52" i="13"/>
  <c r="L52" i="13"/>
  <c r="K52" i="13"/>
  <c r="AF51" i="13"/>
  <c r="AB51" i="13"/>
  <c r="Q51" i="13"/>
  <c r="P51" i="13"/>
  <c r="O51" i="13"/>
  <c r="N51" i="13"/>
  <c r="M51" i="13"/>
  <c r="L51" i="13"/>
  <c r="K51" i="13"/>
  <c r="AB50" i="13"/>
  <c r="Y50" i="13"/>
  <c r="Q50" i="13"/>
  <c r="P50" i="13"/>
  <c r="O50" i="13"/>
  <c r="N50" i="13"/>
  <c r="M50" i="13"/>
  <c r="L50" i="13"/>
  <c r="S50" i="13" s="1"/>
  <c r="X50" i="13" s="1"/>
  <c r="K50" i="13"/>
  <c r="AB49" i="13"/>
  <c r="Q49" i="13"/>
  <c r="P49" i="13"/>
  <c r="O49" i="13"/>
  <c r="N49" i="13"/>
  <c r="M49" i="13"/>
  <c r="L49" i="13"/>
  <c r="K49" i="13"/>
  <c r="S49" i="13" s="1"/>
  <c r="X49" i="13" s="1"/>
  <c r="Y49" i="13" s="1"/>
  <c r="AB48" i="13"/>
  <c r="Q48" i="13"/>
  <c r="P48" i="13"/>
  <c r="O48" i="13"/>
  <c r="N48" i="13"/>
  <c r="M48" i="13"/>
  <c r="L48" i="13"/>
  <c r="S48" i="13" s="1"/>
  <c r="X48" i="13" s="1"/>
  <c r="Y48" i="13" s="1"/>
  <c r="AC48" i="13" s="1"/>
  <c r="K48" i="13"/>
  <c r="AB47" i="13"/>
  <c r="Y47" i="13"/>
  <c r="Q47" i="13"/>
  <c r="P47" i="13"/>
  <c r="O47" i="13"/>
  <c r="N47" i="13"/>
  <c r="M47" i="13"/>
  <c r="L47" i="13"/>
  <c r="K47" i="13"/>
  <c r="S47" i="13" s="1"/>
  <c r="X47" i="13" s="1"/>
  <c r="AB46" i="13"/>
  <c r="Y46" i="13"/>
  <c r="Q46" i="13"/>
  <c r="P46" i="13"/>
  <c r="O46" i="13"/>
  <c r="N46" i="13"/>
  <c r="M46" i="13"/>
  <c r="L46" i="13"/>
  <c r="S46" i="13" s="1"/>
  <c r="X46" i="13" s="1"/>
  <c r="K46" i="13"/>
  <c r="AB45" i="13"/>
  <c r="Q45" i="13"/>
  <c r="P45" i="13"/>
  <c r="O45" i="13"/>
  <c r="N45" i="13"/>
  <c r="M45" i="13"/>
  <c r="S45" i="13" s="1"/>
  <c r="X45" i="13" s="1"/>
  <c r="Y45" i="13" s="1"/>
  <c r="AC45" i="13" s="1"/>
  <c r="L45" i="13"/>
  <c r="K45" i="13"/>
  <c r="AF44" i="13"/>
  <c r="AB44" i="13"/>
  <c r="Q44" i="13"/>
  <c r="P44" i="13"/>
  <c r="O44" i="13"/>
  <c r="N44" i="13"/>
  <c r="S44" i="13" s="1"/>
  <c r="X44" i="13" s="1"/>
  <c r="Y44" i="13" s="1"/>
  <c r="AC44" i="13" s="1"/>
  <c r="M44" i="13"/>
  <c r="L44" i="13"/>
  <c r="K44" i="13"/>
  <c r="AF43" i="13"/>
  <c r="AB43" i="13"/>
  <c r="Q43" i="13"/>
  <c r="P43" i="13"/>
  <c r="O43" i="13"/>
  <c r="N43" i="13"/>
  <c r="M43" i="13"/>
  <c r="L43" i="13"/>
  <c r="K43" i="13"/>
  <c r="S43" i="13" s="1"/>
  <c r="X43" i="13" s="1"/>
  <c r="Y43" i="13" s="1"/>
  <c r="AB42" i="13"/>
  <c r="Q42" i="13"/>
  <c r="P42" i="13"/>
  <c r="O42" i="13"/>
  <c r="N42" i="13"/>
  <c r="M42" i="13"/>
  <c r="L42" i="13"/>
  <c r="S42" i="13" s="1"/>
  <c r="X42" i="13" s="1"/>
  <c r="Y42" i="13" s="1"/>
  <c r="K42" i="13"/>
  <c r="AB41" i="13"/>
  <c r="Q41" i="13"/>
  <c r="P41" i="13"/>
  <c r="O41" i="13"/>
  <c r="N41" i="13"/>
  <c r="S41" i="13" s="1"/>
  <c r="X41" i="13" s="1"/>
  <c r="Y41" i="13" s="1"/>
  <c r="M41" i="13"/>
  <c r="L41" i="13"/>
  <c r="K41" i="13"/>
  <c r="AF40" i="13"/>
  <c r="AB40" i="13"/>
  <c r="Q40" i="13"/>
  <c r="P40" i="13"/>
  <c r="O40" i="13"/>
  <c r="N40" i="13"/>
  <c r="S40" i="13" s="1"/>
  <c r="X40" i="13" s="1"/>
  <c r="Y40" i="13" s="1"/>
  <c r="AC40" i="13" s="1"/>
  <c r="M40" i="13"/>
  <c r="L40" i="13"/>
  <c r="K40" i="13"/>
  <c r="AF39" i="13"/>
  <c r="AB39" i="13"/>
  <c r="X39" i="13"/>
  <c r="Y39" i="13" s="1"/>
  <c r="Q39" i="13"/>
  <c r="P39" i="13"/>
  <c r="O39" i="13"/>
  <c r="N39" i="13"/>
  <c r="M39" i="13"/>
  <c r="L39" i="13"/>
  <c r="K39" i="13"/>
  <c r="S39" i="13" s="1"/>
  <c r="X38" i="13"/>
  <c r="Y38" i="13" s="1"/>
  <c r="Q38" i="13"/>
  <c r="P38" i="13"/>
  <c r="O38" i="13"/>
  <c r="N38" i="13"/>
  <c r="M38" i="13"/>
  <c r="L38" i="13"/>
  <c r="K38" i="13"/>
  <c r="S38" i="13" s="1"/>
  <c r="AB37" i="13"/>
  <c r="Q37" i="13"/>
  <c r="P37" i="13"/>
  <c r="O37" i="13"/>
  <c r="N37" i="13"/>
  <c r="M37" i="13"/>
  <c r="L37" i="13"/>
  <c r="S37" i="13" s="1"/>
  <c r="X37" i="13" s="1"/>
  <c r="Y37" i="13" s="1"/>
  <c r="K37" i="13"/>
  <c r="Q36" i="13"/>
  <c r="P36" i="13"/>
  <c r="O36" i="13"/>
  <c r="N36" i="13"/>
  <c r="M36" i="13"/>
  <c r="L36" i="13"/>
  <c r="S36" i="13" s="1"/>
  <c r="X36" i="13" s="1"/>
  <c r="Y36" i="13" s="1"/>
  <c r="K36" i="13"/>
  <c r="AF35" i="13"/>
  <c r="Q35" i="13"/>
  <c r="P35" i="13"/>
  <c r="O35" i="13"/>
  <c r="N35" i="13"/>
  <c r="M35" i="13"/>
  <c r="L35" i="13"/>
  <c r="S35" i="13" s="1"/>
  <c r="X35" i="13" s="1"/>
  <c r="Y35" i="13" s="1"/>
  <c r="K35" i="13"/>
  <c r="Q34" i="13"/>
  <c r="P34" i="13"/>
  <c r="O34" i="13"/>
  <c r="N34" i="13"/>
  <c r="S34" i="13" s="1"/>
  <c r="X34" i="13" s="1"/>
  <c r="Y34" i="13" s="1"/>
  <c r="M34" i="13"/>
  <c r="L34" i="13"/>
  <c r="K34" i="13"/>
  <c r="AF33" i="13"/>
  <c r="Q33" i="13"/>
  <c r="P33" i="13"/>
  <c r="O33" i="13"/>
  <c r="N33" i="13"/>
  <c r="S33" i="13" s="1"/>
  <c r="X33" i="13" s="1"/>
  <c r="Y33" i="13" s="1"/>
  <c r="M33" i="13"/>
  <c r="L33" i="13"/>
  <c r="K33" i="13"/>
  <c r="AF32" i="13"/>
  <c r="AB32" i="13"/>
  <c r="T32" i="13"/>
  <c r="Q32" i="13"/>
  <c r="P32" i="13"/>
  <c r="O32" i="13"/>
  <c r="N32" i="13"/>
  <c r="M32" i="13"/>
  <c r="L32" i="13"/>
  <c r="K32" i="13"/>
  <c r="S32" i="13" s="1"/>
  <c r="T33" i="13" s="1"/>
  <c r="AB31" i="13"/>
  <c r="AF30" i="13"/>
  <c r="AB30" i="13"/>
  <c r="AF28" i="13"/>
  <c r="AD24" i="13"/>
  <c r="AC65" i="13" l="1"/>
  <c r="AC77" i="13"/>
  <c r="AC74" i="13"/>
  <c r="AC75" i="13"/>
  <c r="AC71" i="13"/>
  <c r="AC73" i="13"/>
  <c r="AC72" i="13"/>
  <c r="AC70" i="13"/>
  <c r="AC69" i="13"/>
  <c r="AC68" i="13"/>
  <c r="AC41" i="13"/>
  <c r="AC37" i="13"/>
  <c r="AC49" i="13"/>
  <c r="AC47" i="13"/>
  <c r="X32" i="13"/>
  <c r="Y32" i="13" s="1"/>
  <c r="AC32" i="13" s="1"/>
  <c r="AC31" i="13" s="1"/>
  <c r="AC29" i="13" s="1"/>
  <c r="AC27" i="13" s="1"/>
  <c r="AC43" i="13"/>
  <c r="AC46" i="13"/>
  <c r="AC50" i="13"/>
  <c r="AC95" i="13"/>
  <c r="AF54" i="13"/>
  <c r="AF50" i="13"/>
  <c r="AF49" i="13"/>
  <c r="AF48" i="13"/>
  <c r="AF46" i="13"/>
  <c r="AF42" i="13"/>
  <c r="AF38" i="13"/>
  <c r="AF37" i="13"/>
  <c r="AF31" i="13"/>
  <c r="AF27" i="13"/>
  <c r="AF52" i="13"/>
  <c r="AF47" i="13"/>
  <c r="AF45" i="13"/>
  <c r="AF41" i="13"/>
  <c r="AF53" i="13"/>
  <c r="AF36" i="13"/>
  <c r="AF29" i="13"/>
  <c r="AF34" i="13"/>
  <c r="AC39" i="13"/>
  <c r="AC42" i="13"/>
  <c r="S54" i="13"/>
  <c r="X54" i="13" s="1"/>
  <c r="Y54" i="13" s="1"/>
  <c r="AC54" i="13" s="1"/>
  <c r="AC99" i="13"/>
  <c r="AC105" i="13"/>
  <c r="AC109" i="13"/>
  <c r="AC113" i="13"/>
  <c r="AC117" i="13"/>
  <c r="AC121" i="13"/>
  <c r="AC125" i="13"/>
  <c r="AC129" i="13"/>
  <c r="AC133" i="13"/>
  <c r="AC137" i="13"/>
  <c r="AC141" i="13"/>
  <c r="AC145" i="13"/>
  <c r="AC149" i="13"/>
  <c r="S155" i="13"/>
  <c r="X155" i="13" s="1"/>
  <c r="Y155" i="13" s="1"/>
  <c r="S55" i="13"/>
  <c r="X55" i="13" s="1"/>
  <c r="Y55" i="13" s="1"/>
  <c r="AC100" i="13"/>
  <c r="AC103" i="13"/>
  <c r="AC107" i="13"/>
  <c r="AC111" i="13"/>
  <c r="AC115" i="13"/>
  <c r="AC119" i="13"/>
  <c r="AC123" i="13"/>
  <c r="AC127" i="13"/>
  <c r="AC131" i="13"/>
  <c r="AC135" i="13"/>
  <c r="AC139" i="13"/>
  <c r="AC143" i="13"/>
  <c r="AC147" i="13"/>
  <c r="S154" i="13"/>
  <c r="X154" i="13" s="1"/>
  <c r="Y154" i="13" s="1"/>
  <c r="S51" i="13"/>
  <c r="X51" i="13" s="1"/>
  <c r="Y51" i="13" s="1"/>
  <c r="AC51" i="13" s="1"/>
  <c r="AC55" i="13"/>
  <c r="S96" i="13"/>
  <c r="X96" i="13" s="1"/>
  <c r="Y96" i="13" s="1"/>
  <c r="AC96" i="13" s="1"/>
  <c r="AC97" i="13"/>
  <c r="S101" i="13"/>
  <c r="X101" i="13" s="1"/>
  <c r="Y101" i="13" s="1"/>
  <c r="AC101" i="13" s="1"/>
  <c r="AC104" i="13"/>
  <c r="AC108" i="13"/>
  <c r="AC112" i="13"/>
  <c r="AC116" i="13"/>
  <c r="AC120" i="13"/>
  <c r="AC124" i="13"/>
  <c r="AC128" i="13"/>
  <c r="AC132" i="13"/>
  <c r="AC136" i="13"/>
  <c r="AC140" i="13"/>
  <c r="AC144" i="13"/>
  <c r="AC148" i="13"/>
  <c r="D155" i="13"/>
  <c r="M155" i="13" s="1"/>
  <c r="AC38" i="13" l="1"/>
  <c r="AC36" i="13"/>
  <c r="AC35" i="13" s="1"/>
  <c r="AC34" i="13" s="1"/>
  <c r="AC33" i="13" s="1"/>
  <c r="AC38" i="12"/>
  <c r="AC33" i="12"/>
  <c r="AC27" i="12"/>
  <c r="T32" i="12"/>
  <c r="E31" i="3"/>
  <c r="AB67" i="12"/>
  <c r="AB68" i="12"/>
  <c r="AB69" i="12"/>
  <c r="AB70" i="12"/>
  <c r="K67" i="12"/>
  <c r="K68" i="12"/>
  <c r="K69" i="12"/>
  <c r="K70" i="12"/>
  <c r="K32" i="12"/>
  <c r="K37" i="12"/>
  <c r="K33" i="12"/>
  <c r="K34" i="12"/>
  <c r="K35" i="12"/>
  <c r="K36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L33" i="12"/>
  <c r="L34" i="12"/>
  <c r="S34" i="12" s="1"/>
  <c r="X34" i="12" s="1"/>
  <c r="Y34" i="12" s="1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S98" i="12" s="1"/>
  <c r="X98" i="12" s="1"/>
  <c r="Y98" i="12" s="1"/>
  <c r="AC98" i="12" s="1"/>
  <c r="L99" i="12"/>
  <c r="L100" i="12"/>
  <c r="L101" i="12"/>
  <c r="L102" i="12"/>
  <c r="S102" i="12" s="1"/>
  <c r="X102" i="12" s="1"/>
  <c r="Y102" i="12" s="1"/>
  <c r="AC102" i="12" s="1"/>
  <c r="L103" i="12"/>
  <c r="L104" i="12"/>
  <c r="L105" i="12"/>
  <c r="L106" i="12"/>
  <c r="S106" i="12" s="1"/>
  <c r="X106" i="12" s="1"/>
  <c r="Y106" i="12" s="1"/>
  <c r="AC106" i="12" s="1"/>
  <c r="L107" i="12"/>
  <c r="L108" i="12"/>
  <c r="L109" i="12"/>
  <c r="L110" i="12"/>
  <c r="S110" i="12" s="1"/>
  <c r="X110" i="12" s="1"/>
  <c r="Y110" i="12" s="1"/>
  <c r="AC110" i="12" s="1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L135" i="12"/>
  <c r="L136" i="12"/>
  <c r="L137" i="12"/>
  <c r="L138" i="12"/>
  <c r="L139" i="12"/>
  <c r="L140" i="12"/>
  <c r="L141" i="12"/>
  <c r="L142" i="12"/>
  <c r="L143" i="12"/>
  <c r="L144" i="12"/>
  <c r="L145" i="12"/>
  <c r="L146" i="12"/>
  <c r="L147" i="12"/>
  <c r="L148" i="12"/>
  <c r="L149" i="12"/>
  <c r="L150" i="12"/>
  <c r="L151" i="12"/>
  <c r="L152" i="12"/>
  <c r="L153" i="12"/>
  <c r="L154" i="12"/>
  <c r="L155" i="12"/>
  <c r="L32" i="12"/>
  <c r="K155" i="12"/>
  <c r="D154" i="12"/>
  <c r="N155" i="12"/>
  <c r="O155" i="12"/>
  <c r="P155" i="12"/>
  <c r="Q155" i="12"/>
  <c r="R155" i="12"/>
  <c r="K154" i="12"/>
  <c r="N154" i="12"/>
  <c r="O154" i="12"/>
  <c r="P154" i="12"/>
  <c r="Q154" i="12"/>
  <c r="R154" i="12"/>
  <c r="K153" i="12"/>
  <c r="M153" i="12"/>
  <c r="N153" i="12"/>
  <c r="O153" i="12"/>
  <c r="P153" i="12"/>
  <c r="Q153" i="12"/>
  <c r="R153" i="12"/>
  <c r="S153" i="12"/>
  <c r="X153" i="12" s="1"/>
  <c r="Y153" i="12" s="1"/>
  <c r="K152" i="12"/>
  <c r="M152" i="12"/>
  <c r="N152" i="12"/>
  <c r="O152" i="12"/>
  <c r="P152" i="12"/>
  <c r="Q152" i="12"/>
  <c r="R152" i="12"/>
  <c r="K151" i="12"/>
  <c r="M151" i="12"/>
  <c r="N151" i="12"/>
  <c r="O151" i="12"/>
  <c r="P151" i="12"/>
  <c r="Q151" i="12"/>
  <c r="R151" i="12"/>
  <c r="S151" i="12"/>
  <c r="X151" i="12" s="1"/>
  <c r="Y151" i="12" s="1"/>
  <c r="K150" i="12"/>
  <c r="M150" i="12"/>
  <c r="N150" i="12"/>
  <c r="O150" i="12"/>
  <c r="P150" i="12"/>
  <c r="Q150" i="12"/>
  <c r="R150" i="12"/>
  <c r="AB149" i="12"/>
  <c r="K149" i="12"/>
  <c r="S149" i="12" s="1"/>
  <c r="X149" i="12" s="1"/>
  <c r="Y149" i="12" s="1"/>
  <c r="AC149" i="12" s="1"/>
  <c r="M149" i="12"/>
  <c r="N149" i="12"/>
  <c r="O149" i="12"/>
  <c r="P149" i="12"/>
  <c r="Q149" i="12"/>
  <c r="R149" i="12"/>
  <c r="AB148" i="12"/>
  <c r="K148" i="12"/>
  <c r="M148" i="12"/>
  <c r="N148" i="12"/>
  <c r="O148" i="12"/>
  <c r="P148" i="12"/>
  <c r="Q148" i="12"/>
  <c r="R148" i="12"/>
  <c r="AB147" i="12"/>
  <c r="K147" i="12"/>
  <c r="M147" i="12"/>
  <c r="N147" i="12"/>
  <c r="O147" i="12"/>
  <c r="P147" i="12"/>
  <c r="Q147" i="12"/>
  <c r="R147" i="12"/>
  <c r="AB146" i="12"/>
  <c r="K146" i="12"/>
  <c r="M146" i="12"/>
  <c r="N146" i="12"/>
  <c r="O146" i="12"/>
  <c r="P146" i="12"/>
  <c r="Q146" i="12"/>
  <c r="R146" i="12"/>
  <c r="AB145" i="12"/>
  <c r="K145" i="12"/>
  <c r="S145" i="12" s="1"/>
  <c r="X145" i="12" s="1"/>
  <c r="Y145" i="12" s="1"/>
  <c r="AC145" i="12" s="1"/>
  <c r="M145" i="12"/>
  <c r="N145" i="12"/>
  <c r="O145" i="12"/>
  <c r="P145" i="12"/>
  <c r="Q145" i="12"/>
  <c r="R145" i="12"/>
  <c r="AB144" i="12"/>
  <c r="K144" i="12"/>
  <c r="M144" i="12"/>
  <c r="N144" i="12"/>
  <c r="O144" i="12"/>
  <c r="P144" i="12"/>
  <c r="Q144" i="12"/>
  <c r="R144" i="12"/>
  <c r="AB143" i="12"/>
  <c r="K143" i="12"/>
  <c r="M143" i="12"/>
  <c r="N143" i="12"/>
  <c r="O143" i="12"/>
  <c r="P143" i="12"/>
  <c r="Q143" i="12"/>
  <c r="R143" i="12"/>
  <c r="AB142" i="12"/>
  <c r="K142" i="12"/>
  <c r="M142" i="12"/>
  <c r="N142" i="12"/>
  <c r="O142" i="12"/>
  <c r="P142" i="12"/>
  <c r="Q142" i="12"/>
  <c r="R142" i="12"/>
  <c r="AB141" i="12"/>
  <c r="K141" i="12"/>
  <c r="S141" i="12" s="1"/>
  <c r="X141" i="12" s="1"/>
  <c r="Y141" i="12" s="1"/>
  <c r="AC141" i="12" s="1"/>
  <c r="M141" i="12"/>
  <c r="N141" i="12"/>
  <c r="O141" i="12"/>
  <c r="P141" i="12"/>
  <c r="Q141" i="12"/>
  <c r="R141" i="12"/>
  <c r="AB140" i="12"/>
  <c r="K140" i="12"/>
  <c r="M140" i="12"/>
  <c r="N140" i="12"/>
  <c r="O140" i="12"/>
  <c r="P140" i="12"/>
  <c r="Q140" i="12"/>
  <c r="R140" i="12"/>
  <c r="AB139" i="12"/>
  <c r="K139" i="12"/>
  <c r="M139" i="12"/>
  <c r="N139" i="12"/>
  <c r="O139" i="12"/>
  <c r="P139" i="12"/>
  <c r="Q139" i="12"/>
  <c r="R139" i="12"/>
  <c r="AB138" i="12"/>
  <c r="K138" i="12"/>
  <c r="M138" i="12"/>
  <c r="N138" i="12"/>
  <c r="O138" i="12"/>
  <c r="P138" i="12"/>
  <c r="Q138" i="12"/>
  <c r="R138" i="12"/>
  <c r="AB137" i="12"/>
  <c r="K137" i="12"/>
  <c r="S137" i="12" s="1"/>
  <c r="X137" i="12" s="1"/>
  <c r="Y137" i="12" s="1"/>
  <c r="AC137" i="12" s="1"/>
  <c r="M137" i="12"/>
  <c r="N137" i="12"/>
  <c r="O137" i="12"/>
  <c r="P137" i="12"/>
  <c r="Q137" i="12"/>
  <c r="R137" i="12"/>
  <c r="AB136" i="12"/>
  <c r="K136" i="12"/>
  <c r="M136" i="12"/>
  <c r="N136" i="12"/>
  <c r="O136" i="12"/>
  <c r="P136" i="12"/>
  <c r="Q136" i="12"/>
  <c r="R136" i="12"/>
  <c r="AB135" i="12"/>
  <c r="K135" i="12"/>
  <c r="M135" i="12"/>
  <c r="N135" i="12"/>
  <c r="O135" i="12"/>
  <c r="P135" i="12"/>
  <c r="Q135" i="12"/>
  <c r="R135" i="12"/>
  <c r="AB134" i="12"/>
  <c r="K134" i="12"/>
  <c r="M134" i="12"/>
  <c r="N134" i="12"/>
  <c r="O134" i="12"/>
  <c r="P134" i="12"/>
  <c r="Q134" i="12"/>
  <c r="R134" i="12"/>
  <c r="AB133" i="12"/>
  <c r="K133" i="12"/>
  <c r="S133" i="12" s="1"/>
  <c r="X133" i="12" s="1"/>
  <c r="Y133" i="12" s="1"/>
  <c r="AC133" i="12" s="1"/>
  <c r="M133" i="12"/>
  <c r="N133" i="12"/>
  <c r="O133" i="12"/>
  <c r="P133" i="12"/>
  <c r="Q133" i="12"/>
  <c r="R133" i="12"/>
  <c r="AB132" i="12"/>
  <c r="K132" i="12"/>
  <c r="M132" i="12"/>
  <c r="N132" i="12"/>
  <c r="O132" i="12"/>
  <c r="P132" i="12"/>
  <c r="Q132" i="12"/>
  <c r="R132" i="12"/>
  <c r="AB131" i="12"/>
  <c r="K131" i="12"/>
  <c r="M131" i="12"/>
  <c r="N131" i="12"/>
  <c r="O131" i="12"/>
  <c r="P131" i="12"/>
  <c r="Q131" i="12"/>
  <c r="R131" i="12"/>
  <c r="AB130" i="12"/>
  <c r="K130" i="12"/>
  <c r="M130" i="12"/>
  <c r="N130" i="12"/>
  <c r="O130" i="12"/>
  <c r="P130" i="12"/>
  <c r="Q130" i="12"/>
  <c r="R130" i="12"/>
  <c r="AB129" i="12"/>
  <c r="K129" i="12"/>
  <c r="S129" i="12" s="1"/>
  <c r="X129" i="12" s="1"/>
  <c r="Y129" i="12" s="1"/>
  <c r="AC129" i="12" s="1"/>
  <c r="M129" i="12"/>
  <c r="N129" i="12"/>
  <c r="O129" i="12"/>
  <c r="P129" i="12"/>
  <c r="Q129" i="12"/>
  <c r="R129" i="12"/>
  <c r="AB128" i="12"/>
  <c r="K128" i="12"/>
  <c r="M128" i="12"/>
  <c r="N128" i="12"/>
  <c r="O128" i="12"/>
  <c r="P128" i="12"/>
  <c r="Q128" i="12"/>
  <c r="R128" i="12"/>
  <c r="AB127" i="12"/>
  <c r="K127" i="12"/>
  <c r="M127" i="12"/>
  <c r="N127" i="12"/>
  <c r="O127" i="12"/>
  <c r="P127" i="12"/>
  <c r="Q127" i="12"/>
  <c r="R127" i="12"/>
  <c r="AB126" i="12"/>
  <c r="K126" i="12"/>
  <c r="M126" i="12"/>
  <c r="N126" i="12"/>
  <c r="O126" i="12"/>
  <c r="P126" i="12"/>
  <c r="Q126" i="12"/>
  <c r="R126" i="12"/>
  <c r="AB125" i="12"/>
  <c r="K125" i="12"/>
  <c r="S125" i="12" s="1"/>
  <c r="X125" i="12" s="1"/>
  <c r="Y125" i="12" s="1"/>
  <c r="AC125" i="12" s="1"/>
  <c r="M125" i="12"/>
  <c r="N125" i="12"/>
  <c r="O125" i="12"/>
  <c r="P125" i="12"/>
  <c r="Q125" i="12"/>
  <c r="R125" i="12"/>
  <c r="AB124" i="12"/>
  <c r="K124" i="12"/>
  <c r="M124" i="12"/>
  <c r="N124" i="12"/>
  <c r="O124" i="12"/>
  <c r="P124" i="12"/>
  <c r="Q124" i="12"/>
  <c r="R124" i="12"/>
  <c r="AB123" i="12"/>
  <c r="K123" i="12"/>
  <c r="M123" i="12"/>
  <c r="N123" i="12"/>
  <c r="O123" i="12"/>
  <c r="P123" i="12"/>
  <c r="Q123" i="12"/>
  <c r="R123" i="12"/>
  <c r="AB122" i="12"/>
  <c r="K122" i="12"/>
  <c r="M122" i="12"/>
  <c r="N122" i="12"/>
  <c r="O122" i="12"/>
  <c r="P122" i="12"/>
  <c r="Q122" i="12"/>
  <c r="R122" i="12"/>
  <c r="AB121" i="12"/>
  <c r="K121" i="12"/>
  <c r="S121" i="12" s="1"/>
  <c r="X121" i="12" s="1"/>
  <c r="Y121" i="12" s="1"/>
  <c r="AC121" i="12" s="1"/>
  <c r="M121" i="12"/>
  <c r="N121" i="12"/>
  <c r="O121" i="12"/>
  <c r="P121" i="12"/>
  <c r="Q121" i="12"/>
  <c r="R121" i="12"/>
  <c r="AB120" i="12"/>
  <c r="K120" i="12"/>
  <c r="M120" i="12"/>
  <c r="N120" i="12"/>
  <c r="O120" i="12"/>
  <c r="P120" i="12"/>
  <c r="Q120" i="12"/>
  <c r="R120" i="12"/>
  <c r="AB119" i="12"/>
  <c r="K119" i="12"/>
  <c r="M119" i="12"/>
  <c r="N119" i="12"/>
  <c r="O119" i="12"/>
  <c r="P119" i="12"/>
  <c r="Q119" i="12"/>
  <c r="R119" i="12"/>
  <c r="AB118" i="12"/>
  <c r="K118" i="12"/>
  <c r="M118" i="12"/>
  <c r="N118" i="12"/>
  <c r="O118" i="12"/>
  <c r="P118" i="12"/>
  <c r="Q118" i="12"/>
  <c r="R118" i="12"/>
  <c r="AB117" i="12"/>
  <c r="K117" i="12"/>
  <c r="S117" i="12" s="1"/>
  <c r="X117" i="12" s="1"/>
  <c r="Y117" i="12" s="1"/>
  <c r="AC117" i="12" s="1"/>
  <c r="M117" i="12"/>
  <c r="N117" i="12"/>
  <c r="O117" i="12"/>
  <c r="P117" i="12"/>
  <c r="Q117" i="12"/>
  <c r="R117" i="12"/>
  <c r="AB116" i="12"/>
  <c r="K116" i="12"/>
  <c r="M116" i="12"/>
  <c r="N116" i="12"/>
  <c r="O116" i="12"/>
  <c r="P116" i="12"/>
  <c r="Q116" i="12"/>
  <c r="R116" i="12"/>
  <c r="AB115" i="12"/>
  <c r="K115" i="12"/>
  <c r="M115" i="12"/>
  <c r="N115" i="12"/>
  <c r="O115" i="12"/>
  <c r="P115" i="12"/>
  <c r="Q115" i="12"/>
  <c r="R115" i="12"/>
  <c r="AB114" i="12"/>
  <c r="K114" i="12"/>
  <c r="M114" i="12"/>
  <c r="N114" i="12"/>
  <c r="O114" i="12"/>
  <c r="P114" i="12"/>
  <c r="Q114" i="12"/>
  <c r="R114" i="12"/>
  <c r="AB113" i="12"/>
  <c r="K113" i="12"/>
  <c r="S113" i="12" s="1"/>
  <c r="X113" i="12" s="1"/>
  <c r="Y113" i="12" s="1"/>
  <c r="AC113" i="12" s="1"/>
  <c r="M113" i="12"/>
  <c r="N113" i="12"/>
  <c r="O113" i="12"/>
  <c r="P113" i="12"/>
  <c r="Q113" i="12"/>
  <c r="R113" i="12"/>
  <c r="AB112" i="12"/>
  <c r="K112" i="12"/>
  <c r="M112" i="12"/>
  <c r="N112" i="12"/>
  <c r="O112" i="12"/>
  <c r="P112" i="12"/>
  <c r="Q112" i="12"/>
  <c r="R112" i="12"/>
  <c r="AB111" i="12"/>
  <c r="K111" i="12"/>
  <c r="M111" i="12"/>
  <c r="N111" i="12"/>
  <c r="O111" i="12"/>
  <c r="P111" i="12"/>
  <c r="Q111" i="12"/>
  <c r="R111" i="12"/>
  <c r="AB110" i="12"/>
  <c r="K110" i="12"/>
  <c r="M110" i="12"/>
  <c r="N110" i="12"/>
  <c r="O110" i="12"/>
  <c r="P110" i="12"/>
  <c r="Q110" i="12"/>
  <c r="R110" i="12"/>
  <c r="AB109" i="12"/>
  <c r="K109" i="12"/>
  <c r="M109" i="12"/>
  <c r="N109" i="12"/>
  <c r="O109" i="12"/>
  <c r="P109" i="12"/>
  <c r="Q109" i="12"/>
  <c r="R109" i="12"/>
  <c r="AB108" i="12"/>
  <c r="K108" i="12"/>
  <c r="M108" i="12"/>
  <c r="N108" i="12"/>
  <c r="O108" i="12"/>
  <c r="P108" i="12"/>
  <c r="Q108" i="12"/>
  <c r="R108" i="12"/>
  <c r="AB107" i="12"/>
  <c r="K107" i="12"/>
  <c r="M107" i="12"/>
  <c r="N107" i="12"/>
  <c r="O107" i="12"/>
  <c r="P107" i="12"/>
  <c r="Q107" i="12"/>
  <c r="R107" i="12"/>
  <c r="AB106" i="12"/>
  <c r="K106" i="12"/>
  <c r="M106" i="12"/>
  <c r="N106" i="12"/>
  <c r="O106" i="12"/>
  <c r="P106" i="12"/>
  <c r="Q106" i="12"/>
  <c r="R106" i="12"/>
  <c r="AB105" i="12"/>
  <c r="K105" i="12"/>
  <c r="M105" i="12"/>
  <c r="N105" i="12"/>
  <c r="O105" i="12"/>
  <c r="P105" i="12"/>
  <c r="Q105" i="12"/>
  <c r="R105" i="12"/>
  <c r="AB104" i="12"/>
  <c r="K104" i="12"/>
  <c r="M104" i="12"/>
  <c r="N104" i="12"/>
  <c r="O104" i="12"/>
  <c r="P104" i="12"/>
  <c r="Q104" i="12"/>
  <c r="R104" i="12"/>
  <c r="AB103" i="12"/>
  <c r="K103" i="12"/>
  <c r="M103" i="12"/>
  <c r="N103" i="12"/>
  <c r="O103" i="12"/>
  <c r="P103" i="12"/>
  <c r="Q103" i="12"/>
  <c r="R103" i="12"/>
  <c r="AB102" i="12"/>
  <c r="K102" i="12"/>
  <c r="M102" i="12"/>
  <c r="N102" i="12"/>
  <c r="O102" i="12"/>
  <c r="P102" i="12"/>
  <c r="Q102" i="12"/>
  <c r="R102" i="12"/>
  <c r="AB101" i="12"/>
  <c r="K101" i="12"/>
  <c r="M101" i="12"/>
  <c r="N101" i="12"/>
  <c r="O101" i="12"/>
  <c r="P101" i="12"/>
  <c r="Q101" i="12"/>
  <c r="R101" i="12"/>
  <c r="AB100" i="12"/>
  <c r="K100" i="12"/>
  <c r="M100" i="12"/>
  <c r="N100" i="12"/>
  <c r="O100" i="12"/>
  <c r="P100" i="12"/>
  <c r="Q100" i="12"/>
  <c r="R100" i="12"/>
  <c r="AB99" i="12"/>
  <c r="K99" i="12"/>
  <c r="M99" i="12"/>
  <c r="N99" i="12"/>
  <c r="O99" i="12"/>
  <c r="P99" i="12"/>
  <c r="Q99" i="12"/>
  <c r="R99" i="12"/>
  <c r="AB98" i="12"/>
  <c r="K98" i="12"/>
  <c r="M98" i="12"/>
  <c r="N98" i="12"/>
  <c r="O98" i="12"/>
  <c r="P98" i="12"/>
  <c r="Q98" i="12"/>
  <c r="R98" i="12"/>
  <c r="AB97" i="12"/>
  <c r="K97" i="12"/>
  <c r="M97" i="12"/>
  <c r="N97" i="12"/>
  <c r="O97" i="12"/>
  <c r="P97" i="12"/>
  <c r="Q97" i="12"/>
  <c r="R97" i="12"/>
  <c r="S97" i="12"/>
  <c r="X97" i="12" s="1"/>
  <c r="Y97" i="12" s="1"/>
  <c r="AB96" i="12"/>
  <c r="K96" i="12"/>
  <c r="M96" i="12"/>
  <c r="N96" i="12"/>
  <c r="O96" i="12"/>
  <c r="P96" i="12"/>
  <c r="Q96" i="12"/>
  <c r="R96" i="12"/>
  <c r="S96" i="12"/>
  <c r="X96" i="12" s="1"/>
  <c r="Y96" i="12"/>
  <c r="AB95" i="12"/>
  <c r="K95" i="12"/>
  <c r="M95" i="12"/>
  <c r="N95" i="12"/>
  <c r="O95" i="12"/>
  <c r="P95" i="12"/>
  <c r="Q95" i="12"/>
  <c r="R95" i="12"/>
  <c r="AB94" i="12"/>
  <c r="K94" i="12"/>
  <c r="M94" i="12"/>
  <c r="N94" i="12"/>
  <c r="O94" i="12"/>
  <c r="P94" i="12"/>
  <c r="Q94" i="12"/>
  <c r="AB93" i="12"/>
  <c r="K93" i="12"/>
  <c r="M93" i="12"/>
  <c r="N93" i="12"/>
  <c r="O93" i="12"/>
  <c r="P93" i="12"/>
  <c r="Q93" i="12"/>
  <c r="S93" i="12"/>
  <c r="X93" i="12" s="1"/>
  <c r="Y93" i="12" s="1"/>
  <c r="AC93" i="12" s="1"/>
  <c r="AB92" i="12"/>
  <c r="K92" i="12"/>
  <c r="M92" i="12"/>
  <c r="N92" i="12"/>
  <c r="O92" i="12"/>
  <c r="S92" i="12" s="1"/>
  <c r="X92" i="12" s="1"/>
  <c r="Y92" i="12" s="1"/>
  <c r="P92" i="12"/>
  <c r="Q92" i="12"/>
  <c r="AB91" i="12"/>
  <c r="K91" i="12"/>
  <c r="M91" i="12"/>
  <c r="N91" i="12"/>
  <c r="O91" i="12"/>
  <c r="P91" i="12"/>
  <c r="Q91" i="12"/>
  <c r="AB90" i="12"/>
  <c r="K90" i="12"/>
  <c r="M90" i="12"/>
  <c r="N90" i="12"/>
  <c r="O90" i="12"/>
  <c r="P90" i="12"/>
  <c r="Q90" i="12"/>
  <c r="AB89" i="12"/>
  <c r="K89" i="12"/>
  <c r="M89" i="12"/>
  <c r="N89" i="12"/>
  <c r="O89" i="12"/>
  <c r="P89" i="12"/>
  <c r="Q89" i="12"/>
  <c r="S89" i="12"/>
  <c r="X89" i="12" s="1"/>
  <c r="Y89" i="12" s="1"/>
  <c r="AC89" i="12" s="1"/>
  <c r="AB88" i="12"/>
  <c r="K88" i="12"/>
  <c r="M88" i="12"/>
  <c r="N88" i="12"/>
  <c r="O88" i="12"/>
  <c r="S88" i="12" s="1"/>
  <c r="X88" i="12" s="1"/>
  <c r="Y88" i="12" s="1"/>
  <c r="P88" i="12"/>
  <c r="Q88" i="12"/>
  <c r="AB87" i="12"/>
  <c r="K87" i="12"/>
  <c r="M87" i="12"/>
  <c r="N87" i="12"/>
  <c r="O87" i="12"/>
  <c r="P87" i="12"/>
  <c r="Q87" i="12"/>
  <c r="AB86" i="12"/>
  <c r="K86" i="12"/>
  <c r="M86" i="12"/>
  <c r="N86" i="12"/>
  <c r="O86" i="12"/>
  <c r="P86" i="12"/>
  <c r="Q86" i="12"/>
  <c r="AB85" i="12"/>
  <c r="K85" i="12"/>
  <c r="M85" i="12"/>
  <c r="N85" i="12"/>
  <c r="O85" i="12"/>
  <c r="P85" i="12"/>
  <c r="Q85" i="12"/>
  <c r="S85" i="12"/>
  <c r="X85" i="12" s="1"/>
  <c r="Y85" i="12" s="1"/>
  <c r="AC85" i="12" s="1"/>
  <c r="AB84" i="12"/>
  <c r="K84" i="12"/>
  <c r="M84" i="12"/>
  <c r="N84" i="12"/>
  <c r="O84" i="12"/>
  <c r="S84" i="12" s="1"/>
  <c r="X84" i="12" s="1"/>
  <c r="Y84" i="12" s="1"/>
  <c r="P84" i="12"/>
  <c r="Q84" i="12"/>
  <c r="AB83" i="12"/>
  <c r="K83" i="12"/>
  <c r="M83" i="12"/>
  <c r="N83" i="12"/>
  <c r="O83" i="12"/>
  <c r="P83" i="12"/>
  <c r="Q83" i="12"/>
  <c r="AB82" i="12"/>
  <c r="K82" i="12"/>
  <c r="M82" i="12"/>
  <c r="N82" i="12"/>
  <c r="O82" i="12"/>
  <c r="P82" i="12"/>
  <c r="Q82" i="12"/>
  <c r="AB81" i="12"/>
  <c r="K81" i="12"/>
  <c r="M81" i="12"/>
  <c r="N81" i="12"/>
  <c r="O81" i="12"/>
  <c r="P81" i="12"/>
  <c r="Q81" i="12"/>
  <c r="S81" i="12"/>
  <c r="X81" i="12" s="1"/>
  <c r="Y81" i="12" s="1"/>
  <c r="AC81" i="12" s="1"/>
  <c r="AB80" i="12"/>
  <c r="K80" i="12"/>
  <c r="M80" i="12"/>
  <c r="N80" i="12"/>
  <c r="O80" i="12"/>
  <c r="S80" i="12" s="1"/>
  <c r="X80" i="12" s="1"/>
  <c r="Y80" i="12" s="1"/>
  <c r="P80" i="12"/>
  <c r="Q80" i="12"/>
  <c r="AB79" i="12"/>
  <c r="K79" i="12"/>
  <c r="M79" i="12"/>
  <c r="N79" i="12"/>
  <c r="O79" i="12"/>
  <c r="P79" i="12"/>
  <c r="Q79" i="12"/>
  <c r="AB78" i="12"/>
  <c r="K78" i="12"/>
  <c r="M78" i="12"/>
  <c r="N78" i="12"/>
  <c r="O78" i="12"/>
  <c r="P78" i="12"/>
  <c r="Q78" i="12"/>
  <c r="AB77" i="12"/>
  <c r="K77" i="12"/>
  <c r="M77" i="12"/>
  <c r="N77" i="12"/>
  <c r="O77" i="12"/>
  <c r="P77" i="12"/>
  <c r="Q77" i="12"/>
  <c r="S77" i="12"/>
  <c r="X77" i="12" s="1"/>
  <c r="Y77" i="12" s="1"/>
  <c r="AC77" i="12" s="1"/>
  <c r="AB76" i="12"/>
  <c r="K76" i="12"/>
  <c r="M76" i="12"/>
  <c r="N76" i="12"/>
  <c r="O76" i="12"/>
  <c r="S76" i="12" s="1"/>
  <c r="X76" i="12" s="1"/>
  <c r="Y76" i="12" s="1"/>
  <c r="P76" i="12"/>
  <c r="Q76" i="12"/>
  <c r="AB75" i="12"/>
  <c r="K75" i="12"/>
  <c r="M75" i="12"/>
  <c r="N75" i="12"/>
  <c r="O75" i="12"/>
  <c r="P75" i="12"/>
  <c r="Q75" i="12"/>
  <c r="AB74" i="12"/>
  <c r="K74" i="12"/>
  <c r="M74" i="12"/>
  <c r="N74" i="12"/>
  <c r="O74" i="12"/>
  <c r="P74" i="12"/>
  <c r="Q74" i="12"/>
  <c r="AB73" i="12"/>
  <c r="K73" i="12"/>
  <c r="M73" i="12"/>
  <c r="N73" i="12"/>
  <c r="O73" i="12"/>
  <c r="P73" i="12"/>
  <c r="Q73" i="12"/>
  <c r="S73" i="12"/>
  <c r="X73" i="12" s="1"/>
  <c r="Y73" i="12" s="1"/>
  <c r="AC73" i="12"/>
  <c r="AB72" i="12"/>
  <c r="K72" i="12"/>
  <c r="M72" i="12"/>
  <c r="N72" i="12"/>
  <c r="O72" i="12"/>
  <c r="S72" i="12" s="1"/>
  <c r="P72" i="12"/>
  <c r="Q72" i="12"/>
  <c r="X72" i="12"/>
  <c r="Y72" i="12" s="1"/>
  <c r="AB71" i="12"/>
  <c r="K71" i="12"/>
  <c r="M71" i="12"/>
  <c r="N71" i="12"/>
  <c r="O71" i="12"/>
  <c r="P71" i="12"/>
  <c r="Q71" i="12"/>
  <c r="M70" i="12"/>
  <c r="N70" i="12"/>
  <c r="O70" i="12"/>
  <c r="P70" i="12"/>
  <c r="Q70" i="12"/>
  <c r="M69" i="12"/>
  <c r="N69" i="12"/>
  <c r="O69" i="12"/>
  <c r="P69" i="12"/>
  <c r="Q69" i="12"/>
  <c r="M68" i="12"/>
  <c r="N68" i="12"/>
  <c r="O68" i="12"/>
  <c r="P68" i="12"/>
  <c r="Q68" i="12"/>
  <c r="M67" i="12"/>
  <c r="N67" i="12"/>
  <c r="O67" i="12"/>
  <c r="P67" i="12"/>
  <c r="Q67" i="12"/>
  <c r="AB66" i="12"/>
  <c r="M66" i="12"/>
  <c r="N66" i="12"/>
  <c r="O66" i="12"/>
  <c r="P66" i="12"/>
  <c r="Q66" i="12"/>
  <c r="AB65" i="12"/>
  <c r="M65" i="12"/>
  <c r="N65" i="12"/>
  <c r="O65" i="12"/>
  <c r="P65" i="12"/>
  <c r="Q65" i="12"/>
  <c r="AB64" i="12"/>
  <c r="M64" i="12"/>
  <c r="N64" i="12"/>
  <c r="O64" i="12"/>
  <c r="P64" i="12"/>
  <c r="Q64" i="12"/>
  <c r="AB63" i="12"/>
  <c r="M63" i="12"/>
  <c r="N63" i="12"/>
  <c r="O63" i="12"/>
  <c r="P63" i="12"/>
  <c r="Q63" i="12"/>
  <c r="AB62" i="12"/>
  <c r="M62" i="12"/>
  <c r="N62" i="12"/>
  <c r="O62" i="12"/>
  <c r="P62" i="12"/>
  <c r="Q62" i="12"/>
  <c r="AB61" i="12"/>
  <c r="M61" i="12"/>
  <c r="N61" i="12"/>
  <c r="O61" i="12"/>
  <c r="P61" i="12"/>
  <c r="Q61" i="12"/>
  <c r="AB60" i="12"/>
  <c r="M60" i="12"/>
  <c r="N60" i="12"/>
  <c r="O60" i="12"/>
  <c r="P60" i="12"/>
  <c r="Q60" i="12"/>
  <c r="AB59" i="12"/>
  <c r="M59" i="12"/>
  <c r="N59" i="12"/>
  <c r="O59" i="12"/>
  <c r="P59" i="12"/>
  <c r="Q59" i="12"/>
  <c r="AB58" i="12"/>
  <c r="M58" i="12"/>
  <c r="N58" i="12"/>
  <c r="O58" i="12"/>
  <c r="P58" i="12"/>
  <c r="Q58" i="12"/>
  <c r="AB57" i="12"/>
  <c r="M57" i="12"/>
  <c r="N57" i="12"/>
  <c r="O57" i="12"/>
  <c r="P57" i="12"/>
  <c r="Q57" i="12"/>
  <c r="AB56" i="12"/>
  <c r="M56" i="12"/>
  <c r="N56" i="12"/>
  <c r="O56" i="12"/>
  <c r="P56" i="12"/>
  <c r="Q56" i="12"/>
  <c r="AD24" i="12"/>
  <c r="AF55" i="12"/>
  <c r="AB55" i="12"/>
  <c r="M55" i="12"/>
  <c r="N55" i="12"/>
  <c r="O55" i="12"/>
  <c r="P55" i="12"/>
  <c r="Q55" i="12"/>
  <c r="AB54" i="12"/>
  <c r="M54" i="12"/>
  <c r="N54" i="12"/>
  <c r="O54" i="12"/>
  <c r="P54" i="12"/>
  <c r="Q54" i="12"/>
  <c r="AB53" i="12"/>
  <c r="M53" i="12"/>
  <c r="N53" i="12"/>
  <c r="O53" i="12"/>
  <c r="P53" i="12"/>
  <c r="Q53" i="12"/>
  <c r="AB52" i="12"/>
  <c r="M52" i="12"/>
  <c r="N52" i="12"/>
  <c r="O52" i="12"/>
  <c r="P52" i="12"/>
  <c r="Q52" i="12"/>
  <c r="AB51" i="12"/>
  <c r="AC51" i="12" s="1"/>
  <c r="M51" i="12"/>
  <c r="N51" i="12"/>
  <c r="S51" i="12" s="1"/>
  <c r="X51" i="12" s="1"/>
  <c r="Y51" i="12" s="1"/>
  <c r="O51" i="12"/>
  <c r="P51" i="12"/>
  <c r="Q51" i="12"/>
  <c r="AB50" i="12"/>
  <c r="M50" i="12"/>
  <c r="N50" i="12"/>
  <c r="O50" i="12"/>
  <c r="P50" i="12"/>
  <c r="Q50" i="12"/>
  <c r="AB49" i="12"/>
  <c r="M49" i="12"/>
  <c r="N49" i="12"/>
  <c r="O49" i="12"/>
  <c r="P49" i="12"/>
  <c r="Q49" i="12"/>
  <c r="AB48" i="12"/>
  <c r="M48" i="12"/>
  <c r="N48" i="12"/>
  <c r="O48" i="12"/>
  <c r="P48" i="12"/>
  <c r="Q48" i="12"/>
  <c r="AB47" i="12"/>
  <c r="M47" i="12"/>
  <c r="S47" i="12" s="1"/>
  <c r="X47" i="12" s="1"/>
  <c r="Y47" i="12" s="1"/>
  <c r="N47" i="12"/>
  <c r="O47" i="12"/>
  <c r="P47" i="12"/>
  <c r="Q47" i="12"/>
  <c r="AF46" i="12"/>
  <c r="AB46" i="12"/>
  <c r="M46" i="12"/>
  <c r="N46" i="12"/>
  <c r="O46" i="12"/>
  <c r="P46" i="12"/>
  <c r="Q46" i="12"/>
  <c r="AB45" i="12"/>
  <c r="M45" i="12"/>
  <c r="N45" i="12"/>
  <c r="O45" i="12"/>
  <c r="P45" i="12"/>
  <c r="Q45" i="12"/>
  <c r="AF44" i="12"/>
  <c r="AB44" i="12"/>
  <c r="M44" i="12"/>
  <c r="N44" i="12"/>
  <c r="O44" i="12"/>
  <c r="P44" i="12"/>
  <c r="Q44" i="12"/>
  <c r="AF43" i="12"/>
  <c r="AB43" i="12"/>
  <c r="M43" i="12"/>
  <c r="N43" i="12"/>
  <c r="O43" i="12"/>
  <c r="P43" i="12"/>
  <c r="Q43" i="12"/>
  <c r="AF42" i="12"/>
  <c r="AB42" i="12"/>
  <c r="M42" i="12"/>
  <c r="N42" i="12"/>
  <c r="O42" i="12"/>
  <c r="P42" i="12"/>
  <c r="Q42" i="12"/>
  <c r="AB41" i="12"/>
  <c r="M41" i="12"/>
  <c r="N41" i="12"/>
  <c r="O41" i="12"/>
  <c r="P41" i="12"/>
  <c r="Q41" i="12"/>
  <c r="AF40" i="12"/>
  <c r="AB40" i="12"/>
  <c r="M40" i="12"/>
  <c r="N40" i="12"/>
  <c r="O40" i="12"/>
  <c r="P40" i="12"/>
  <c r="Q40" i="12"/>
  <c r="AB39" i="12"/>
  <c r="M39" i="12"/>
  <c r="N39" i="12"/>
  <c r="O39" i="12"/>
  <c r="P39" i="12"/>
  <c r="Q39" i="12"/>
  <c r="AF38" i="12"/>
  <c r="M38" i="12"/>
  <c r="N38" i="12"/>
  <c r="O38" i="12"/>
  <c r="P38" i="12"/>
  <c r="Q38" i="12"/>
  <c r="AB37" i="12"/>
  <c r="M37" i="12"/>
  <c r="N37" i="12"/>
  <c r="O37" i="12"/>
  <c r="P37" i="12"/>
  <c r="Q37" i="12"/>
  <c r="AF36" i="12"/>
  <c r="M36" i="12"/>
  <c r="N36" i="12"/>
  <c r="O36" i="12"/>
  <c r="P36" i="12"/>
  <c r="Q36" i="12"/>
  <c r="AF35" i="12"/>
  <c r="M35" i="12"/>
  <c r="N35" i="12"/>
  <c r="O35" i="12"/>
  <c r="P35" i="12"/>
  <c r="Q35" i="12"/>
  <c r="AF34" i="12"/>
  <c r="M34" i="12"/>
  <c r="N34" i="12"/>
  <c r="O34" i="12"/>
  <c r="P34" i="12"/>
  <c r="Q34" i="12"/>
  <c r="M33" i="12"/>
  <c r="N33" i="12"/>
  <c r="O33" i="12"/>
  <c r="P33" i="12"/>
  <c r="Q33" i="12"/>
  <c r="AF32" i="12"/>
  <c r="AB32" i="12"/>
  <c r="M32" i="12"/>
  <c r="N32" i="12"/>
  <c r="O32" i="12"/>
  <c r="P32" i="12"/>
  <c r="Q32" i="12"/>
  <c r="AF31" i="12"/>
  <c r="AB31" i="12"/>
  <c r="AB30" i="12"/>
  <c r="AF29" i="12"/>
  <c r="AF28" i="12"/>
  <c r="P66" i="3"/>
  <c r="P67" i="3" s="1"/>
  <c r="P68" i="3" s="1"/>
  <c r="P69" i="3" s="1"/>
  <c r="P70" i="3" s="1"/>
  <c r="P71" i="3" s="1"/>
  <c r="P72" i="3" s="1"/>
  <c r="P24" i="3"/>
  <c r="P23" i="3" s="1"/>
  <c r="E18" i="3"/>
  <c r="E43" i="3"/>
  <c r="E47" i="3"/>
  <c r="P27" i="3"/>
  <c r="P29" i="3"/>
  <c r="P31" i="3"/>
  <c r="P33" i="3"/>
  <c r="P35" i="3"/>
  <c r="P37" i="3"/>
  <c r="P39" i="3"/>
  <c r="P40" i="3" s="1"/>
  <c r="P42" i="3"/>
  <c r="P44" i="3"/>
  <c r="P46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 s="1"/>
  <c r="P64" i="3" s="1"/>
  <c r="P65" i="3" s="1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33" i="3" s="1"/>
  <c r="P134" i="3" s="1"/>
  <c r="P135" i="3" s="1"/>
  <c r="P49" i="3"/>
  <c r="N26" i="3"/>
  <c r="P26" i="3" s="1"/>
  <c r="N27" i="3"/>
  <c r="N28" i="3"/>
  <c r="P28" i="3" s="1"/>
  <c r="N29" i="3"/>
  <c r="N30" i="3"/>
  <c r="P30" i="3" s="1"/>
  <c r="N31" i="3"/>
  <c r="N32" i="3"/>
  <c r="P32" i="3" s="1"/>
  <c r="N33" i="3"/>
  <c r="N34" i="3"/>
  <c r="P34" i="3" s="1"/>
  <c r="N35" i="3"/>
  <c r="N36" i="3"/>
  <c r="P36" i="3" s="1"/>
  <c r="N37" i="3"/>
  <c r="N38" i="3"/>
  <c r="P38" i="3" s="1"/>
  <c r="N39" i="3"/>
  <c r="N41" i="3"/>
  <c r="P41" i="3" s="1"/>
  <c r="N42" i="3"/>
  <c r="N43" i="3"/>
  <c r="P43" i="3" s="1"/>
  <c r="N44" i="3"/>
  <c r="N45" i="3"/>
  <c r="P45" i="3" s="1"/>
  <c r="N46" i="3"/>
  <c r="N47" i="3"/>
  <c r="P47" i="3" s="1"/>
  <c r="N48" i="3"/>
  <c r="P48" i="3" s="1"/>
  <c r="N49" i="3"/>
  <c r="N50" i="3"/>
  <c r="N51" i="3"/>
  <c r="N25" i="3"/>
  <c r="P25" i="3" s="1"/>
  <c r="K93" i="4"/>
  <c r="K92" i="4" s="1"/>
  <c r="K91" i="4" s="1"/>
  <c r="K90" i="4" s="1"/>
  <c r="K89" i="4" s="1"/>
  <c r="K88" i="4" s="1"/>
  <c r="K87" i="4" s="1"/>
  <c r="K86" i="4" s="1"/>
  <c r="K85" i="4" s="1"/>
  <c r="K84" i="4" s="1"/>
  <c r="K83" i="4" s="1"/>
  <c r="K82" i="4" s="1"/>
  <c r="K81" i="4" s="1"/>
  <c r="K80" i="4" s="1"/>
  <c r="K79" i="4" s="1"/>
  <c r="K78" i="4" s="1"/>
  <c r="K77" i="4" s="1"/>
  <c r="K76" i="4" s="1"/>
  <c r="K75" i="4" s="1"/>
  <c r="K74" i="4" s="1"/>
  <c r="K73" i="4" s="1"/>
  <c r="K72" i="4" s="1"/>
  <c r="K70" i="4"/>
  <c r="K71" i="4" s="1"/>
  <c r="K65" i="4"/>
  <c r="K64" i="4" s="1"/>
  <c r="K63" i="4" s="1"/>
  <c r="K62" i="4" s="1"/>
  <c r="K61" i="4"/>
  <c r="K60" i="4" s="1"/>
  <c r="K59" i="4" s="1"/>
  <c r="K58" i="4" s="1"/>
  <c r="K57" i="4"/>
  <c r="K56" i="4" s="1"/>
  <c r="K55" i="4" s="1"/>
  <c r="K68" i="4"/>
  <c r="K67" i="4" s="1"/>
  <c r="K66" i="4" s="1"/>
  <c r="G75" i="3"/>
  <c r="J75" i="3" s="1"/>
  <c r="J74" i="3" s="1"/>
  <c r="J73" i="3" s="1"/>
  <c r="J72" i="3"/>
  <c r="J71" i="3" s="1"/>
  <c r="J70" i="3" s="1"/>
  <c r="J69" i="3" s="1"/>
  <c r="J68" i="3"/>
  <c r="J67" i="3" s="1"/>
  <c r="J66" i="3" s="1"/>
  <c r="J65" i="3" s="1"/>
  <c r="J64" i="3" s="1"/>
  <c r="J63" i="3" s="1"/>
  <c r="J62" i="3" s="1"/>
  <c r="J61" i="3" s="1"/>
  <c r="J60" i="3" s="1"/>
  <c r="J59" i="3" s="1"/>
  <c r="J58" i="3" s="1"/>
  <c r="J57" i="3" s="1"/>
  <c r="J56" i="3" s="1"/>
  <c r="J55" i="3" s="1"/>
  <c r="J54" i="3" s="1"/>
  <c r="J53" i="3" s="1"/>
  <c r="J52" i="3"/>
  <c r="J51" i="3" s="1"/>
  <c r="J50" i="3" s="1"/>
  <c r="J49" i="3" s="1"/>
  <c r="J48" i="3" s="1"/>
  <c r="J47" i="3" s="1"/>
  <c r="J39" i="3" s="1"/>
  <c r="G76" i="3"/>
  <c r="J76" i="3" s="1"/>
  <c r="G77" i="3"/>
  <c r="J77" i="3"/>
  <c r="G78" i="3"/>
  <c r="J78" i="3" s="1"/>
  <c r="G79" i="3"/>
  <c r="J79" i="3"/>
  <c r="G80" i="3"/>
  <c r="J80" i="3" s="1"/>
  <c r="G81" i="3"/>
  <c r="J81" i="3"/>
  <c r="G82" i="3"/>
  <c r="J82" i="3" s="1"/>
  <c r="G83" i="3"/>
  <c r="J83" i="3"/>
  <c r="G84" i="3"/>
  <c r="J84" i="3" s="1"/>
  <c r="G85" i="3"/>
  <c r="J85" i="3"/>
  <c r="G86" i="3"/>
  <c r="J86" i="3" s="1"/>
  <c r="G87" i="3"/>
  <c r="J87" i="3"/>
  <c r="G88" i="3"/>
  <c r="J88" i="3" s="1"/>
  <c r="G89" i="3"/>
  <c r="J89" i="3"/>
  <c r="G90" i="3"/>
  <c r="J90" i="3" s="1"/>
  <c r="G91" i="3"/>
  <c r="J91" i="3"/>
  <c r="G92" i="3"/>
  <c r="J92" i="3" s="1"/>
  <c r="G93" i="3"/>
  <c r="J93" i="3"/>
  <c r="G94" i="3"/>
  <c r="J94" i="3" s="1"/>
  <c r="G95" i="3"/>
  <c r="J95" i="3"/>
  <c r="G96" i="3"/>
  <c r="J96" i="3" s="1"/>
  <c r="G97" i="3"/>
  <c r="J97" i="3" s="1"/>
  <c r="G98" i="3"/>
  <c r="J98" i="3" s="1"/>
  <c r="G99" i="3"/>
  <c r="J99" i="3" s="1"/>
  <c r="G100" i="3"/>
  <c r="J100" i="3" s="1"/>
  <c r="G101" i="3"/>
  <c r="J101" i="3" s="1"/>
  <c r="G102" i="3"/>
  <c r="J102" i="3" s="1"/>
  <c r="G103" i="3"/>
  <c r="J103" i="3" s="1"/>
  <c r="G104" i="3"/>
  <c r="J104" i="3" s="1"/>
  <c r="G105" i="3"/>
  <c r="J105" i="3"/>
  <c r="G106" i="3"/>
  <c r="J106" i="3" s="1"/>
  <c r="G107" i="3"/>
  <c r="J107" i="3"/>
  <c r="G108" i="3"/>
  <c r="J108" i="3" s="1"/>
  <c r="G109" i="3"/>
  <c r="J109" i="3" s="1"/>
  <c r="G110" i="3"/>
  <c r="J110" i="3" s="1"/>
  <c r="G111" i="3"/>
  <c r="J111" i="3"/>
  <c r="G112" i="3"/>
  <c r="J112" i="3" s="1"/>
  <c r="G113" i="3"/>
  <c r="J113" i="3"/>
  <c r="G114" i="3"/>
  <c r="J114" i="3" s="1"/>
  <c r="G115" i="3"/>
  <c r="J115" i="3"/>
  <c r="G116" i="3"/>
  <c r="J116" i="3" s="1"/>
  <c r="G117" i="3"/>
  <c r="J117" i="3" s="1"/>
  <c r="G118" i="3"/>
  <c r="J118" i="3"/>
  <c r="G119" i="3"/>
  <c r="J119" i="3" s="1"/>
  <c r="G120" i="3"/>
  <c r="J120" i="3"/>
  <c r="G121" i="3"/>
  <c r="J121" i="3" s="1"/>
  <c r="G122" i="3"/>
  <c r="J122" i="3"/>
  <c r="G123" i="3"/>
  <c r="J123" i="3" s="1"/>
  <c r="G124" i="3"/>
  <c r="J124" i="3"/>
  <c r="G125" i="3"/>
  <c r="J125" i="3" s="1"/>
  <c r="G126" i="3"/>
  <c r="J126" i="3"/>
  <c r="G127" i="3"/>
  <c r="J127" i="3" s="1"/>
  <c r="G128" i="3"/>
  <c r="J128" i="3"/>
  <c r="G129" i="3"/>
  <c r="J129" i="3" s="1"/>
  <c r="G130" i="3"/>
  <c r="J130" i="3"/>
  <c r="G131" i="3"/>
  <c r="J131" i="3" s="1"/>
  <c r="G132" i="3"/>
  <c r="J132" i="3"/>
  <c r="G133" i="3"/>
  <c r="J133" i="3" s="1"/>
  <c r="K127" i="3"/>
  <c r="K126" i="3"/>
  <c r="U127" i="3"/>
  <c r="U128" i="3" s="1"/>
  <c r="U129" i="3" s="1"/>
  <c r="U130" i="3" s="1"/>
  <c r="U131" i="3" s="1"/>
  <c r="U132" i="3" s="1"/>
  <c r="U133" i="3" s="1"/>
  <c r="K128" i="3"/>
  <c r="K129" i="3"/>
  <c r="K130" i="3"/>
  <c r="K131" i="3"/>
  <c r="K132" i="3"/>
  <c r="K133" i="3"/>
  <c r="K120" i="3"/>
  <c r="E61" i="3"/>
  <c r="I61" i="3"/>
  <c r="I62" i="3"/>
  <c r="I63" i="3" s="1"/>
  <c r="I64" i="3" s="1"/>
  <c r="E54" i="3"/>
  <c r="I54" i="3"/>
  <c r="I55" i="3" s="1"/>
  <c r="E52" i="3"/>
  <c r="I52" i="3"/>
  <c r="I53" i="3"/>
  <c r="E49" i="3"/>
  <c r="I49" i="3"/>
  <c r="I48" i="3"/>
  <c r="K49" i="3"/>
  <c r="K48" i="3" s="1"/>
  <c r="AM51" i="3"/>
  <c r="AP51" i="3"/>
  <c r="AP52" i="3"/>
  <c r="AP53" i="3" s="1"/>
  <c r="AP54" i="3" s="1"/>
  <c r="AP55" i="3" s="1"/>
  <c r="AP56" i="3" s="1"/>
  <c r="AP57" i="3" s="1"/>
  <c r="AP58" i="3" s="1"/>
  <c r="AP59" i="3" s="1"/>
  <c r="AP60" i="3" s="1"/>
  <c r="AP61" i="3" s="1"/>
  <c r="AP62" i="3" s="1"/>
  <c r="AP63" i="3" s="1"/>
  <c r="AP64" i="3" s="1"/>
  <c r="AP65" i="3" s="1"/>
  <c r="AP66" i="3" s="1"/>
  <c r="AP67" i="3" s="1"/>
  <c r="AP68" i="3" s="1"/>
  <c r="AP69" i="3" s="1"/>
  <c r="AP70" i="3" s="1"/>
  <c r="AP71" i="3" s="1"/>
  <c r="AP72" i="3" s="1"/>
  <c r="AP73" i="3" s="1"/>
  <c r="AP74" i="3" s="1"/>
  <c r="AP75" i="3" s="1"/>
  <c r="AP76" i="3" s="1"/>
  <c r="AP77" i="3" s="1"/>
  <c r="AP78" i="3" s="1"/>
  <c r="AP79" i="3" s="1"/>
  <c r="AP80" i="3" s="1"/>
  <c r="AP81" i="3" s="1"/>
  <c r="AP82" i="3" s="1"/>
  <c r="AP83" i="3" s="1"/>
  <c r="AP84" i="3" s="1"/>
  <c r="AP85" i="3" s="1"/>
  <c r="AP86" i="3" s="1"/>
  <c r="AP87" i="3" s="1"/>
  <c r="AP88" i="3" s="1"/>
  <c r="AP89" i="3" s="1"/>
  <c r="AP90" i="3" s="1"/>
  <c r="AP91" i="3" s="1"/>
  <c r="AP92" i="3" s="1"/>
  <c r="AP93" i="3" s="1"/>
  <c r="AP94" i="3" s="1"/>
  <c r="AP95" i="3" s="1"/>
  <c r="AP96" i="3" s="1"/>
  <c r="AP97" i="3" s="1"/>
  <c r="AP98" i="3" s="1"/>
  <c r="AP99" i="3" s="1"/>
  <c r="AP100" i="3" s="1"/>
  <c r="AP101" i="3" s="1"/>
  <c r="AP102" i="3" s="1"/>
  <c r="AP103" i="3" s="1"/>
  <c r="AP104" i="3" s="1"/>
  <c r="AP105" i="3" s="1"/>
  <c r="AP106" i="3" s="1"/>
  <c r="AP107" i="3" s="1"/>
  <c r="AP108" i="3" s="1"/>
  <c r="AP109" i="3" s="1"/>
  <c r="AP110" i="3" s="1"/>
  <c r="AP111" i="3" s="1"/>
  <c r="AP112" i="3" s="1"/>
  <c r="AP113" i="3" s="1"/>
  <c r="AP114" i="3" s="1"/>
  <c r="AP115" i="3" s="1"/>
  <c r="AP116" i="3" s="1"/>
  <c r="AP117" i="3" s="1"/>
  <c r="AP118" i="3" s="1"/>
  <c r="AP119" i="3" s="1"/>
  <c r="AP120" i="3" s="1"/>
  <c r="AP121" i="3" s="1"/>
  <c r="AP122" i="3" s="1"/>
  <c r="AP123" i="3" s="1"/>
  <c r="AP124" i="3" s="1"/>
  <c r="AP125" i="3" s="1"/>
  <c r="AP126" i="3" s="1"/>
  <c r="AP127" i="3" s="1"/>
  <c r="AP128" i="3" s="1"/>
  <c r="AP129" i="3" s="1"/>
  <c r="AP130" i="3" s="1"/>
  <c r="AP131" i="3" s="1"/>
  <c r="AP132" i="3" s="1"/>
  <c r="AP133" i="3" s="1"/>
  <c r="AP134" i="3" s="1"/>
  <c r="AP135" i="3" s="1"/>
  <c r="AM13" i="3"/>
  <c r="AP13" i="3" s="1"/>
  <c r="AM14" i="3"/>
  <c r="AP14" i="3"/>
  <c r="AM15" i="3"/>
  <c r="AP15" i="3" s="1"/>
  <c r="AM16" i="3"/>
  <c r="AP16" i="3"/>
  <c r="AM17" i="3"/>
  <c r="AP17" i="3" s="1"/>
  <c r="AM18" i="3"/>
  <c r="AP18" i="3"/>
  <c r="AM19" i="3"/>
  <c r="AP19" i="3" s="1"/>
  <c r="AM20" i="3"/>
  <c r="AP20" i="3"/>
  <c r="AM21" i="3"/>
  <c r="AP21" i="3" s="1"/>
  <c r="AM22" i="3"/>
  <c r="AP22" i="3"/>
  <c r="AM23" i="3"/>
  <c r="AP23" i="3" s="1"/>
  <c r="AM24" i="3"/>
  <c r="AP24" i="3"/>
  <c r="AM25" i="3"/>
  <c r="AP25" i="3" s="1"/>
  <c r="AM26" i="3"/>
  <c r="AP26" i="3"/>
  <c r="AM27" i="3"/>
  <c r="AP27" i="3" s="1"/>
  <c r="AM28" i="3"/>
  <c r="AP28" i="3"/>
  <c r="AM29" i="3"/>
  <c r="AP29" i="3" s="1"/>
  <c r="AM30" i="3"/>
  <c r="AP30" i="3"/>
  <c r="AM31" i="3"/>
  <c r="AP31" i="3" s="1"/>
  <c r="AM32" i="3"/>
  <c r="AP32" i="3"/>
  <c r="AM33" i="3"/>
  <c r="AP33" i="3" s="1"/>
  <c r="AM34" i="3"/>
  <c r="AP34" i="3"/>
  <c r="AM35" i="3"/>
  <c r="AP35" i="3" s="1"/>
  <c r="AM36" i="3"/>
  <c r="AP36" i="3"/>
  <c r="AM37" i="3"/>
  <c r="AP37" i="3" s="1"/>
  <c r="AM38" i="3"/>
  <c r="AP38" i="3"/>
  <c r="AM42" i="3"/>
  <c r="AP42" i="3" s="1"/>
  <c r="AM43" i="3"/>
  <c r="AP43" i="3"/>
  <c r="AM44" i="3"/>
  <c r="AP44" i="3" s="1"/>
  <c r="AM45" i="3"/>
  <c r="AP45" i="3"/>
  <c r="AM46" i="3"/>
  <c r="AP46" i="3" s="1"/>
  <c r="AM47" i="3"/>
  <c r="AP47" i="3"/>
  <c r="AM48" i="3"/>
  <c r="AP48" i="3" s="1"/>
  <c r="AM49" i="3"/>
  <c r="AP49" i="3"/>
  <c r="AM50" i="3"/>
  <c r="AP50" i="3" s="1"/>
  <c r="AM12" i="3"/>
  <c r="AP12" i="3"/>
  <c r="AJ75" i="3"/>
  <c r="AJ74" i="3" s="1"/>
  <c r="AJ73" i="3" s="1"/>
  <c r="AJ72" i="3" s="1"/>
  <c r="AJ71" i="3"/>
  <c r="AJ70" i="3" s="1"/>
  <c r="AJ69" i="3" s="1"/>
  <c r="AJ68" i="3" s="1"/>
  <c r="AJ67" i="3" s="1"/>
  <c r="AJ66" i="3" s="1"/>
  <c r="AJ65" i="3" s="1"/>
  <c r="AJ64" i="3" s="1"/>
  <c r="AJ63" i="3" s="1"/>
  <c r="AJ62" i="3" s="1"/>
  <c r="AJ61" i="3" s="1"/>
  <c r="AJ60" i="3" s="1"/>
  <c r="AJ59" i="3" s="1"/>
  <c r="AJ58" i="3" s="1"/>
  <c r="AJ57" i="3" s="1"/>
  <c r="AJ56" i="3" s="1"/>
  <c r="AJ55" i="3" s="1"/>
  <c r="AJ54" i="3" s="1"/>
  <c r="AJ53" i="3" s="1"/>
  <c r="AJ52" i="3" s="1"/>
  <c r="AJ51" i="3" s="1"/>
  <c r="AJ50" i="3" s="1"/>
  <c r="AJ49" i="3" s="1"/>
  <c r="AJ48" i="3" s="1"/>
  <c r="AJ47" i="3" s="1"/>
  <c r="AJ39" i="3" s="1"/>
  <c r="E38" i="3"/>
  <c r="K38" i="3"/>
  <c r="E39" i="3"/>
  <c r="K39" i="3" s="1"/>
  <c r="E37" i="3"/>
  <c r="K37" i="3"/>
  <c r="AF36" i="3" s="1"/>
  <c r="E36" i="3"/>
  <c r="K36" i="3"/>
  <c r="E35" i="3"/>
  <c r="K35" i="3"/>
  <c r="E34" i="3"/>
  <c r="K34" i="3" s="1"/>
  <c r="E33" i="3"/>
  <c r="K33" i="3"/>
  <c r="E32" i="3"/>
  <c r="K32" i="3"/>
  <c r="K31" i="3"/>
  <c r="E30" i="3"/>
  <c r="K30" i="3"/>
  <c r="E29" i="3"/>
  <c r="K29" i="3"/>
  <c r="E28" i="3"/>
  <c r="K28" i="3"/>
  <c r="E27" i="3"/>
  <c r="K27" i="3" s="1"/>
  <c r="E26" i="3"/>
  <c r="K26" i="3"/>
  <c r="E25" i="3"/>
  <c r="K25" i="3"/>
  <c r="E24" i="3"/>
  <c r="K24" i="3"/>
  <c r="E23" i="3"/>
  <c r="K23" i="3" s="1"/>
  <c r="E22" i="3"/>
  <c r="K22" i="3"/>
  <c r="E21" i="3"/>
  <c r="K21" i="3"/>
  <c r="E20" i="3"/>
  <c r="K20" i="3"/>
  <c r="E19" i="3"/>
  <c r="K19" i="3" s="1"/>
  <c r="K18" i="3"/>
  <c r="C17" i="3"/>
  <c r="C18" i="3"/>
  <c r="C16" i="3"/>
  <c r="C15" i="3"/>
  <c r="C14" i="3"/>
  <c r="C13" i="3"/>
  <c r="C12" i="3"/>
  <c r="E40" i="3"/>
  <c r="K40" i="3" s="1"/>
  <c r="E41" i="3"/>
  <c r="K41" i="3"/>
  <c r="AF40" i="3" s="1"/>
  <c r="AF39" i="3" s="1"/>
  <c r="AF38" i="3" s="1"/>
  <c r="E42" i="3"/>
  <c r="K42" i="3"/>
  <c r="K43" i="3"/>
  <c r="E44" i="3"/>
  <c r="K44" i="3"/>
  <c r="E45" i="3"/>
  <c r="K45" i="3"/>
  <c r="E46" i="3"/>
  <c r="K46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J123" i="3"/>
  <c r="AJ124" i="3"/>
  <c r="AJ125" i="3"/>
  <c r="AJ126" i="3"/>
  <c r="AJ127" i="3"/>
  <c r="AJ128" i="3"/>
  <c r="AJ129" i="3"/>
  <c r="AJ130" i="3"/>
  <c r="AJ131" i="3"/>
  <c r="AJ132" i="3"/>
  <c r="AJ133" i="3"/>
  <c r="AJ134" i="3"/>
  <c r="AJ135" i="3"/>
  <c r="X75" i="3"/>
  <c r="Z74" i="3" s="1"/>
  <c r="Z73" i="3" s="1"/>
  <c r="Z72" i="3" s="1"/>
  <c r="Z71" i="3" s="1"/>
  <c r="Z70" i="3" s="1"/>
  <c r="Z69" i="3" s="1"/>
  <c r="Z68" i="3" s="1"/>
  <c r="Z67" i="3" s="1"/>
  <c r="Z66" i="3" s="1"/>
  <c r="Z65" i="3" s="1"/>
  <c r="Z64" i="3" s="1"/>
  <c r="Z63" i="3" s="1"/>
  <c r="Z62" i="3" s="1"/>
  <c r="Z61" i="3" s="1"/>
  <c r="Z60" i="3" s="1"/>
  <c r="Z59" i="3" s="1"/>
  <c r="Z58" i="3" s="1"/>
  <c r="Z57" i="3" s="1"/>
  <c r="Z56" i="3" s="1"/>
  <c r="Z55" i="3" s="1"/>
  <c r="Z54" i="3" s="1"/>
  <c r="Z53" i="3" s="1"/>
  <c r="Z52" i="3" s="1"/>
  <c r="Z51" i="3" s="1"/>
  <c r="Z50" i="3" s="1"/>
  <c r="Z49" i="3" s="1"/>
  <c r="Z48" i="3" s="1"/>
  <c r="Z47" i="3" s="1"/>
  <c r="Z46" i="3" s="1"/>
  <c r="Z39" i="3" s="1"/>
  <c r="AM39" i="3"/>
  <c r="AM41" i="3"/>
  <c r="AF75" i="3"/>
  <c r="AF74" i="3"/>
  <c r="AF73" i="3"/>
  <c r="AF72" i="3"/>
  <c r="AF71" i="3" s="1"/>
  <c r="AF70" i="3" s="1"/>
  <c r="AF69" i="3" s="1"/>
  <c r="AF68" i="3" s="1"/>
  <c r="AF67" i="3" s="1"/>
  <c r="AF66" i="3" s="1"/>
  <c r="AF65" i="3" s="1"/>
  <c r="AF64" i="3" s="1"/>
  <c r="AF63" i="3" s="1"/>
  <c r="AF62" i="3" s="1"/>
  <c r="AF61" i="3" s="1"/>
  <c r="AF60" i="3" s="1"/>
  <c r="AF59" i="3" s="1"/>
  <c r="AF58" i="3" s="1"/>
  <c r="AF57" i="3" s="1"/>
  <c r="AF56" i="3" s="1"/>
  <c r="AF55" i="3" s="1"/>
  <c r="AF54" i="3" s="1"/>
  <c r="AF53" i="3" s="1"/>
  <c r="AF52" i="3" s="1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129" i="3"/>
  <c r="AF130" i="3"/>
  <c r="AF131" i="3"/>
  <c r="AF132" i="3"/>
  <c r="AF133" i="3"/>
  <c r="AF134" i="3"/>
  <c r="AF135" i="3"/>
  <c r="AC42" i="3"/>
  <c r="AF42" i="3"/>
  <c r="AC43" i="3"/>
  <c r="AF43" i="3"/>
  <c r="AC44" i="3"/>
  <c r="AF44" i="3"/>
  <c r="AC45" i="3"/>
  <c r="AF45" i="3"/>
  <c r="AC46" i="3"/>
  <c r="AF46" i="3"/>
  <c r="AC47" i="3"/>
  <c r="AF47" i="3"/>
  <c r="AC48" i="3"/>
  <c r="AF48" i="3"/>
  <c r="AC49" i="3"/>
  <c r="AF49" i="3"/>
  <c r="AC50" i="3"/>
  <c r="AF50" i="3"/>
  <c r="AC51" i="3"/>
  <c r="AF51" i="3"/>
  <c r="AC41" i="3"/>
  <c r="AF41" i="3"/>
  <c r="AC37" i="3"/>
  <c r="AF37" i="3"/>
  <c r="AC13" i="3"/>
  <c r="AF13" i="3"/>
  <c r="AC14" i="3"/>
  <c r="AF14" i="3"/>
  <c r="AC15" i="3"/>
  <c r="AF15" i="3"/>
  <c r="AC16" i="3"/>
  <c r="AF16" i="3"/>
  <c r="AC17" i="3"/>
  <c r="AF17" i="3"/>
  <c r="AC18" i="3"/>
  <c r="AF18" i="3"/>
  <c r="AC19" i="3"/>
  <c r="AF19" i="3"/>
  <c r="AC20" i="3"/>
  <c r="AF20" i="3"/>
  <c r="AC21" i="3"/>
  <c r="AF21" i="3"/>
  <c r="AC22" i="3"/>
  <c r="AF22" i="3"/>
  <c r="AC23" i="3"/>
  <c r="AF23" i="3"/>
  <c r="AC24" i="3"/>
  <c r="AF24" i="3"/>
  <c r="AC25" i="3"/>
  <c r="AF25" i="3"/>
  <c r="AC26" i="3"/>
  <c r="AF26" i="3"/>
  <c r="AC27" i="3"/>
  <c r="AF27" i="3"/>
  <c r="AC28" i="3"/>
  <c r="AF28" i="3"/>
  <c r="AC29" i="3"/>
  <c r="AF29" i="3"/>
  <c r="AC30" i="3"/>
  <c r="AF30" i="3"/>
  <c r="AC31" i="3"/>
  <c r="AF31" i="3"/>
  <c r="AC32" i="3"/>
  <c r="AF32" i="3"/>
  <c r="AC33" i="3"/>
  <c r="AF33" i="3"/>
  <c r="AC34" i="3"/>
  <c r="AF34" i="3"/>
  <c r="AC35" i="3"/>
  <c r="AF35" i="3"/>
  <c r="AC12" i="3"/>
  <c r="AF12" i="3" s="1"/>
  <c r="X76" i="3"/>
  <c r="Z76" i="3"/>
  <c r="X77" i="3"/>
  <c r="Z77" i="3" s="1"/>
  <c r="X78" i="3"/>
  <c r="Z78" i="3"/>
  <c r="X79" i="3"/>
  <c r="Z79" i="3" s="1"/>
  <c r="X80" i="3"/>
  <c r="Z80" i="3" s="1"/>
  <c r="X81" i="3"/>
  <c r="Z81" i="3" s="1"/>
  <c r="X82" i="3"/>
  <c r="Z82" i="3"/>
  <c r="X83" i="3"/>
  <c r="Z83" i="3" s="1"/>
  <c r="X84" i="3"/>
  <c r="Z84" i="3"/>
  <c r="X85" i="3"/>
  <c r="Z85" i="3" s="1"/>
  <c r="X86" i="3"/>
  <c r="Z86" i="3" s="1"/>
  <c r="X87" i="3"/>
  <c r="Z87" i="3" s="1"/>
  <c r="X88" i="3"/>
  <c r="Z88" i="3" s="1"/>
  <c r="X89" i="3"/>
  <c r="Z89" i="3" s="1"/>
  <c r="X90" i="3"/>
  <c r="Z90" i="3"/>
  <c r="X91" i="3"/>
  <c r="Z91" i="3" s="1"/>
  <c r="X92" i="3"/>
  <c r="Z92" i="3"/>
  <c r="X93" i="3"/>
  <c r="Z93" i="3" s="1"/>
  <c r="X94" i="3"/>
  <c r="Z94" i="3" s="1"/>
  <c r="X95" i="3"/>
  <c r="Z95" i="3" s="1"/>
  <c r="X96" i="3"/>
  <c r="Z96" i="3" s="1"/>
  <c r="X97" i="3"/>
  <c r="Z97" i="3" s="1"/>
  <c r="X98" i="3"/>
  <c r="Z98" i="3"/>
  <c r="X99" i="3"/>
  <c r="Z99" i="3" s="1"/>
  <c r="X100" i="3"/>
  <c r="Z100" i="3"/>
  <c r="X101" i="3"/>
  <c r="Z101" i="3" s="1"/>
  <c r="X102" i="3"/>
  <c r="Z102" i="3" s="1"/>
  <c r="X103" i="3"/>
  <c r="Z103" i="3" s="1"/>
  <c r="X104" i="3"/>
  <c r="Z104" i="3" s="1"/>
  <c r="X105" i="3"/>
  <c r="Z105" i="3" s="1"/>
  <c r="X106" i="3"/>
  <c r="Z106" i="3"/>
  <c r="X107" i="3"/>
  <c r="Z107" i="3" s="1"/>
  <c r="X108" i="3"/>
  <c r="Z108" i="3"/>
  <c r="X109" i="3"/>
  <c r="Z109" i="3" s="1"/>
  <c r="X110" i="3"/>
  <c r="Z110" i="3" s="1"/>
  <c r="X111" i="3"/>
  <c r="Z111" i="3" s="1"/>
  <c r="X112" i="3"/>
  <c r="Z112" i="3" s="1"/>
  <c r="X113" i="3"/>
  <c r="Z113" i="3" s="1"/>
  <c r="X114" i="3"/>
  <c r="Z114" i="3"/>
  <c r="X115" i="3"/>
  <c r="Z115" i="3" s="1"/>
  <c r="X116" i="3"/>
  <c r="Z116" i="3"/>
  <c r="X117" i="3"/>
  <c r="Z117" i="3" s="1"/>
  <c r="X118" i="3"/>
  <c r="Z118" i="3" s="1"/>
  <c r="X119" i="3"/>
  <c r="Z119" i="3" s="1"/>
  <c r="X120" i="3"/>
  <c r="Z120" i="3" s="1"/>
  <c r="X121" i="3"/>
  <c r="Z121" i="3" s="1"/>
  <c r="X122" i="3"/>
  <c r="Z122" i="3"/>
  <c r="X123" i="3"/>
  <c r="Z123" i="3" s="1"/>
  <c r="X124" i="3"/>
  <c r="Z124" i="3"/>
  <c r="X125" i="3"/>
  <c r="Z125" i="3" s="1"/>
  <c r="X126" i="3"/>
  <c r="Z126" i="3" s="1"/>
  <c r="X127" i="3"/>
  <c r="Z127" i="3" s="1"/>
  <c r="X128" i="3"/>
  <c r="Z128" i="3" s="1"/>
  <c r="X129" i="3"/>
  <c r="Z129" i="3" s="1"/>
  <c r="X130" i="3"/>
  <c r="Z130" i="3"/>
  <c r="X131" i="3"/>
  <c r="Z131" i="3" s="1"/>
  <c r="X132" i="3"/>
  <c r="Z132" i="3"/>
  <c r="X133" i="3"/>
  <c r="Z133" i="3" s="1"/>
  <c r="X134" i="3"/>
  <c r="Z134" i="3" s="1"/>
  <c r="X135" i="3"/>
  <c r="Z135" i="3" s="1"/>
  <c r="Z75" i="3"/>
  <c r="U52" i="3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S13" i="3"/>
  <c r="U13" i="3"/>
  <c r="S14" i="3"/>
  <c r="U14" i="3" s="1"/>
  <c r="S15" i="3"/>
  <c r="U15" i="3"/>
  <c r="S16" i="3"/>
  <c r="U16" i="3" s="1"/>
  <c r="S17" i="3"/>
  <c r="U17" i="3" s="1"/>
  <c r="S18" i="3"/>
  <c r="U18" i="3" s="1"/>
  <c r="S19" i="3"/>
  <c r="U19" i="3"/>
  <c r="S20" i="3"/>
  <c r="U20" i="3" s="1"/>
  <c r="S21" i="3"/>
  <c r="U21" i="3"/>
  <c r="S22" i="3"/>
  <c r="U22" i="3" s="1"/>
  <c r="S23" i="3"/>
  <c r="U23" i="3"/>
  <c r="S24" i="3"/>
  <c r="U24" i="3" s="1"/>
  <c r="S25" i="3"/>
  <c r="U25" i="3" s="1"/>
  <c r="S26" i="3"/>
  <c r="U26" i="3" s="1"/>
  <c r="S27" i="3"/>
  <c r="U27" i="3"/>
  <c r="S28" i="3"/>
  <c r="U28" i="3" s="1"/>
  <c r="S29" i="3"/>
  <c r="U29" i="3"/>
  <c r="S30" i="3"/>
  <c r="U30" i="3" s="1"/>
  <c r="S31" i="3"/>
  <c r="U31" i="3"/>
  <c r="S32" i="3"/>
  <c r="U32" i="3" s="1"/>
  <c r="S33" i="3"/>
  <c r="U33" i="3" s="1"/>
  <c r="S34" i="3"/>
  <c r="U34" i="3" s="1"/>
  <c r="S35" i="3"/>
  <c r="U35" i="3"/>
  <c r="S36" i="3"/>
  <c r="U36" i="3" s="1"/>
  <c r="S37" i="3"/>
  <c r="U37" i="3"/>
  <c r="S38" i="3"/>
  <c r="U38" i="3" s="1"/>
  <c r="S42" i="3"/>
  <c r="U42" i="3" s="1"/>
  <c r="S43" i="3"/>
  <c r="U43" i="3" s="1"/>
  <c r="S44" i="3"/>
  <c r="U44" i="3" s="1"/>
  <c r="S45" i="3"/>
  <c r="U45" i="3" s="1"/>
  <c r="S46" i="3"/>
  <c r="U46" i="3"/>
  <c r="S47" i="3"/>
  <c r="U47" i="3" s="1"/>
  <c r="S48" i="3"/>
  <c r="U48" i="3"/>
  <c r="S49" i="3"/>
  <c r="U49" i="3" s="1"/>
  <c r="S50" i="3"/>
  <c r="U50" i="3" s="1"/>
  <c r="S51" i="3"/>
  <c r="U51" i="3" s="1"/>
  <c r="S12" i="3"/>
  <c r="U12" i="3" s="1"/>
  <c r="K61" i="3"/>
  <c r="K62" i="3"/>
  <c r="K63" i="3"/>
  <c r="K64" i="3" s="1"/>
  <c r="K54" i="3"/>
  <c r="K55" i="3"/>
  <c r="K52" i="3"/>
  <c r="K53" i="3" s="1"/>
  <c r="E80" i="3"/>
  <c r="K80" i="3"/>
  <c r="K81" i="3"/>
  <c r="E86" i="3"/>
  <c r="K86" i="3" s="1"/>
  <c r="K87" i="3" s="1"/>
  <c r="E91" i="3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E83" i="3"/>
  <c r="E84" i="3"/>
  <c r="K84" i="3" s="1"/>
  <c r="E85" i="3"/>
  <c r="K85" i="3" s="1"/>
  <c r="E88" i="3"/>
  <c r="E89" i="3"/>
  <c r="E90" i="3"/>
  <c r="K90" i="3" s="1"/>
  <c r="E72" i="3"/>
  <c r="E93" i="3" s="1"/>
  <c r="E73" i="3"/>
  <c r="E74" i="3"/>
  <c r="E75" i="3"/>
  <c r="E76" i="3"/>
  <c r="E77" i="3"/>
  <c r="E78" i="3"/>
  <c r="E79" i="3"/>
  <c r="E82" i="3"/>
  <c r="K111" i="3"/>
  <c r="K112" i="3"/>
  <c r="K113" i="3"/>
  <c r="K114" i="3"/>
  <c r="K115" i="3"/>
  <c r="K116" i="3"/>
  <c r="K117" i="3"/>
  <c r="K118" i="3"/>
  <c r="K122" i="3"/>
  <c r="K123" i="3"/>
  <c r="K124" i="3"/>
  <c r="K125" i="3"/>
  <c r="K110" i="3"/>
  <c r="K47" i="3"/>
  <c r="E50" i="3"/>
  <c r="K50" i="3" s="1"/>
  <c r="E51" i="3"/>
  <c r="K51" i="3"/>
  <c r="E56" i="3"/>
  <c r="K56" i="3" s="1"/>
  <c r="E57" i="3"/>
  <c r="K57" i="3"/>
  <c r="E58" i="3"/>
  <c r="K58" i="3" s="1"/>
  <c r="E59" i="3"/>
  <c r="K59" i="3"/>
  <c r="E60" i="3"/>
  <c r="K60" i="3" s="1"/>
  <c r="E65" i="3"/>
  <c r="K65" i="3"/>
  <c r="E66" i="3"/>
  <c r="K66" i="3" s="1"/>
  <c r="E67" i="3"/>
  <c r="K67" i="3"/>
  <c r="E68" i="3"/>
  <c r="K68" i="3" s="1"/>
  <c r="E69" i="3"/>
  <c r="K69" i="3"/>
  <c r="E70" i="3"/>
  <c r="K70" i="3" s="1"/>
  <c r="E71" i="3"/>
  <c r="K71" i="3"/>
  <c r="K72" i="3"/>
  <c r="K73" i="3"/>
  <c r="K74" i="3"/>
  <c r="K76" i="3"/>
  <c r="K77" i="3"/>
  <c r="K78" i="3"/>
  <c r="K79" i="3"/>
  <c r="K82" i="3"/>
  <c r="K83" i="3"/>
  <c r="K88" i="3"/>
  <c r="K89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G134" i="3"/>
  <c r="I134" i="3" s="1"/>
  <c r="G135" i="3"/>
  <c r="I135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51" i="3"/>
  <c r="I57" i="3"/>
  <c r="I59" i="3"/>
  <c r="I65" i="3"/>
  <c r="I67" i="3"/>
  <c r="I69" i="3"/>
  <c r="I71" i="3"/>
  <c r="I73" i="3"/>
  <c r="I74" i="3"/>
  <c r="S39" i="3"/>
  <c r="S41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1" i="3"/>
  <c r="C42" i="3"/>
  <c r="C43" i="3"/>
  <c r="C44" i="3"/>
  <c r="C45" i="3"/>
  <c r="C46" i="3"/>
  <c r="C47" i="3"/>
  <c r="C48" i="3"/>
  <c r="C49" i="3"/>
  <c r="C50" i="3"/>
  <c r="C51" i="3"/>
  <c r="AA18" i="4"/>
  <c r="AA14" i="4"/>
  <c r="AA15" i="4"/>
  <c r="AA16" i="4"/>
  <c r="AA13" i="4"/>
  <c r="AX81" i="3"/>
  <c r="AX82" i="3" s="1"/>
  <c r="AX83" i="3" s="1"/>
  <c r="AX84" i="3" s="1"/>
  <c r="AX85" i="3" s="1"/>
  <c r="AX86" i="3" s="1"/>
  <c r="AX87" i="3" s="1"/>
  <c r="AX88" i="3" s="1"/>
  <c r="AX89" i="3" s="1"/>
  <c r="AX90" i="3" s="1"/>
  <c r="AX91" i="3" s="1"/>
  <c r="AX92" i="3" s="1"/>
  <c r="AS66" i="3"/>
  <c r="AD83" i="4"/>
  <c r="AA66" i="4"/>
  <c r="AA67" i="4" s="1"/>
  <c r="AA68" i="4" s="1"/>
  <c r="AA69" i="4" s="1"/>
  <c r="AA70" i="4" s="1"/>
  <c r="AA71" i="4" s="1"/>
  <c r="AA72" i="4" s="1"/>
  <c r="AA73" i="4" s="1"/>
  <c r="AC77" i="4"/>
  <c r="AC78" i="4"/>
  <c r="AC79" i="4"/>
  <c r="AC80" i="4"/>
  <c r="AN45" i="4"/>
  <c r="AJ38" i="3" l="1"/>
  <c r="AJ37" i="3" s="1"/>
  <c r="AJ36" i="3" s="1"/>
  <c r="AJ35" i="3" s="1"/>
  <c r="AJ34" i="3" s="1"/>
  <c r="AJ33" i="3" s="1"/>
  <c r="AJ32" i="3" s="1"/>
  <c r="AJ31" i="3" s="1"/>
  <c r="AJ30" i="3" s="1"/>
  <c r="AJ29" i="3" s="1"/>
  <c r="AJ28" i="3" s="1"/>
  <c r="AJ27" i="3" s="1"/>
  <c r="AJ26" i="3" s="1"/>
  <c r="AJ25" i="3" s="1"/>
  <c r="AJ24" i="3" s="1"/>
  <c r="AJ23" i="3" s="1"/>
  <c r="AJ22" i="3" s="1"/>
  <c r="AJ21" i="3" s="1"/>
  <c r="AJ20" i="3" s="1"/>
  <c r="AJ19" i="3" s="1"/>
  <c r="AJ18" i="3" s="1"/>
  <c r="AJ40" i="3"/>
  <c r="AJ41" i="3" s="1"/>
  <c r="AJ42" i="3" s="1"/>
  <c r="AJ43" i="3" s="1"/>
  <c r="AJ44" i="3" s="1"/>
  <c r="AJ45" i="3" s="1"/>
  <c r="AJ46" i="3" s="1"/>
  <c r="Z38" i="3"/>
  <c r="Z37" i="3" s="1"/>
  <c r="Z36" i="3" s="1"/>
  <c r="Z35" i="3" s="1"/>
  <c r="Z34" i="3" s="1"/>
  <c r="Z33" i="3" s="1"/>
  <c r="Z32" i="3" s="1"/>
  <c r="Z31" i="3" s="1"/>
  <c r="Z30" i="3" s="1"/>
  <c r="Z29" i="3" s="1"/>
  <c r="Z28" i="3" s="1"/>
  <c r="Z27" i="3" s="1"/>
  <c r="Z26" i="3" s="1"/>
  <c r="Z25" i="3" s="1"/>
  <c r="Z24" i="3" s="1"/>
  <c r="Z23" i="3" s="1"/>
  <c r="Z22" i="3" s="1"/>
  <c r="Z21" i="3" s="1"/>
  <c r="Z20" i="3" s="1"/>
  <c r="Z19" i="3" s="1"/>
  <c r="Z18" i="3" s="1"/>
  <c r="Z40" i="3"/>
  <c r="Z41" i="3" s="1"/>
  <c r="Z42" i="3" s="1"/>
  <c r="Z43" i="3" s="1"/>
  <c r="Z44" i="3" s="1"/>
  <c r="Z45" i="3" s="1"/>
  <c r="I60" i="3"/>
  <c r="S48" i="12"/>
  <c r="X48" i="12" s="1"/>
  <c r="Y48" i="12" s="1"/>
  <c r="AC48" i="12" s="1"/>
  <c r="AC56" i="12"/>
  <c r="I72" i="3"/>
  <c r="I68" i="3"/>
  <c r="I56" i="3"/>
  <c r="J40" i="3"/>
  <c r="J41" i="3" s="1"/>
  <c r="J42" i="3" s="1"/>
  <c r="J43" i="3" s="1"/>
  <c r="J44" i="3" s="1"/>
  <c r="J45" i="3" s="1"/>
  <c r="J46" i="3" s="1"/>
  <c r="J38" i="3"/>
  <c r="J37" i="3" s="1"/>
  <c r="J36" i="3" s="1"/>
  <c r="J35" i="3" s="1"/>
  <c r="J34" i="3" s="1"/>
  <c r="J33" i="3" s="1"/>
  <c r="J32" i="3" s="1"/>
  <c r="J31" i="3" s="1"/>
  <c r="J30" i="3" s="1"/>
  <c r="J29" i="3" s="1"/>
  <c r="J28" i="3" s="1"/>
  <c r="J27" i="3" s="1"/>
  <c r="J26" i="3" s="1"/>
  <c r="J25" i="3" s="1"/>
  <c r="P22" i="3"/>
  <c r="P21" i="3" s="1"/>
  <c r="P20" i="3" s="1"/>
  <c r="P19" i="3" s="1"/>
  <c r="P18" i="3" s="1"/>
  <c r="P17" i="3" s="1"/>
  <c r="I70" i="3"/>
  <c r="I66" i="3"/>
  <c r="I58" i="3"/>
  <c r="I50" i="3"/>
  <c r="I114" i="3"/>
  <c r="AC39" i="12"/>
  <c r="S35" i="12"/>
  <c r="X35" i="12" s="1"/>
  <c r="Y35" i="12" s="1"/>
  <c r="S68" i="12"/>
  <c r="X68" i="12" s="1"/>
  <c r="Y68" i="12" s="1"/>
  <c r="AC68" i="12" s="1"/>
  <c r="D155" i="12"/>
  <c r="M155" i="12" s="1"/>
  <c r="S155" i="12" s="1"/>
  <c r="X155" i="12" s="1"/>
  <c r="Y155" i="12" s="1"/>
  <c r="M154" i="12"/>
  <c r="S70" i="12"/>
  <c r="X70" i="12" s="1"/>
  <c r="Y70" i="12" s="1"/>
  <c r="AC70" i="12" s="1"/>
  <c r="S43" i="12"/>
  <c r="X43" i="12" s="1"/>
  <c r="Y43" i="12" s="1"/>
  <c r="AC43" i="12" s="1"/>
  <c r="S59" i="12"/>
  <c r="X59" i="12" s="1"/>
  <c r="Y59" i="12" s="1"/>
  <c r="AC64" i="12"/>
  <c r="AC44" i="12"/>
  <c r="AC47" i="12"/>
  <c r="S63" i="12"/>
  <c r="X63" i="12" s="1"/>
  <c r="Y63" i="12" s="1"/>
  <c r="AC63" i="12" s="1"/>
  <c r="AC72" i="12"/>
  <c r="E17" i="3"/>
  <c r="S39" i="12"/>
  <c r="X39" i="12" s="1"/>
  <c r="Y39" i="12" s="1"/>
  <c r="S52" i="12"/>
  <c r="X52" i="12" s="1"/>
  <c r="Y52" i="12" s="1"/>
  <c r="AC52" i="12" s="1"/>
  <c r="AF53" i="12"/>
  <c r="AF49" i="12"/>
  <c r="AF45" i="12"/>
  <c r="AF41" i="12"/>
  <c r="AC59" i="12"/>
  <c r="S74" i="12"/>
  <c r="X74" i="12" s="1"/>
  <c r="Y74" i="12" s="1"/>
  <c r="AC74" i="12" s="1"/>
  <c r="S75" i="12"/>
  <c r="X75" i="12" s="1"/>
  <c r="Y75" i="12" s="1"/>
  <c r="S78" i="12"/>
  <c r="X78" i="12" s="1"/>
  <c r="Y78" i="12" s="1"/>
  <c r="AC78" i="12" s="1"/>
  <c r="S79" i="12"/>
  <c r="X79" i="12" s="1"/>
  <c r="Y79" i="12" s="1"/>
  <c r="S82" i="12"/>
  <c r="X82" i="12" s="1"/>
  <c r="Y82" i="12" s="1"/>
  <c r="AC82" i="12" s="1"/>
  <c r="S83" i="12"/>
  <c r="X83" i="12" s="1"/>
  <c r="Y83" i="12" s="1"/>
  <c r="S86" i="12"/>
  <c r="X86" i="12" s="1"/>
  <c r="Y86" i="12" s="1"/>
  <c r="AC86" i="12" s="1"/>
  <c r="S87" i="12"/>
  <c r="X87" i="12" s="1"/>
  <c r="Y87" i="12" s="1"/>
  <c r="S90" i="12"/>
  <c r="X90" i="12" s="1"/>
  <c r="Y90" i="12" s="1"/>
  <c r="AC90" i="12" s="1"/>
  <c r="S91" i="12"/>
  <c r="X91" i="12" s="1"/>
  <c r="Y91" i="12" s="1"/>
  <c r="S94" i="12"/>
  <c r="X94" i="12" s="1"/>
  <c r="Y94" i="12" s="1"/>
  <c r="AC94" i="12" s="1"/>
  <c r="AC96" i="12"/>
  <c r="S54" i="12"/>
  <c r="X54" i="12" s="1"/>
  <c r="Y54" i="12" s="1"/>
  <c r="AC54" i="12" s="1"/>
  <c r="S38" i="12"/>
  <c r="X38" i="12" s="1"/>
  <c r="Y38" i="12" s="1"/>
  <c r="S40" i="12"/>
  <c r="X40" i="12" s="1"/>
  <c r="Y40" i="12" s="1"/>
  <c r="AC40" i="12" s="1"/>
  <c r="AF47" i="12"/>
  <c r="AF48" i="12"/>
  <c r="AF50" i="12"/>
  <c r="S55" i="12"/>
  <c r="X55" i="12" s="1"/>
  <c r="Y55" i="12" s="1"/>
  <c r="AC55" i="12" s="1"/>
  <c r="AC62" i="12"/>
  <c r="S71" i="12"/>
  <c r="X71" i="12" s="1"/>
  <c r="Y71" i="12" s="1"/>
  <c r="AC75" i="12"/>
  <c r="AC76" i="12"/>
  <c r="AC79" i="12"/>
  <c r="AC80" i="12"/>
  <c r="AC83" i="12"/>
  <c r="AC84" i="12"/>
  <c r="AC87" i="12"/>
  <c r="AC88" i="12"/>
  <c r="AC91" i="12"/>
  <c r="AC92" i="12"/>
  <c r="S95" i="12"/>
  <c r="X95" i="12" s="1"/>
  <c r="Y95" i="12" s="1"/>
  <c r="AC97" i="12"/>
  <c r="AF27" i="12"/>
  <c r="AF30" i="12"/>
  <c r="AF33" i="12"/>
  <c r="AF37" i="12"/>
  <c r="AF39" i="12"/>
  <c r="S44" i="12"/>
  <c r="X44" i="12" s="1"/>
  <c r="Y44" i="12" s="1"/>
  <c r="AF51" i="12"/>
  <c r="AF52" i="12"/>
  <c r="AF54" i="12"/>
  <c r="S56" i="12"/>
  <c r="X56" i="12" s="1"/>
  <c r="Y56" i="12" s="1"/>
  <c r="S60" i="12"/>
  <c r="X60" i="12" s="1"/>
  <c r="Y60" i="12" s="1"/>
  <c r="AC60" i="12" s="1"/>
  <c r="S64" i="12"/>
  <c r="X64" i="12" s="1"/>
  <c r="Y64" i="12" s="1"/>
  <c r="AC65" i="12"/>
  <c r="AC71" i="12"/>
  <c r="AC95" i="12"/>
  <c r="S62" i="12"/>
  <c r="X62" i="12" s="1"/>
  <c r="Y62" i="12" s="1"/>
  <c r="S46" i="12"/>
  <c r="X46" i="12" s="1"/>
  <c r="Y46" i="12" s="1"/>
  <c r="AC46" i="12" s="1"/>
  <c r="S69" i="12"/>
  <c r="X69" i="12" s="1"/>
  <c r="Y69" i="12" s="1"/>
  <c r="AC69" i="12" s="1"/>
  <c r="S100" i="12"/>
  <c r="X100" i="12" s="1"/>
  <c r="Y100" i="12" s="1"/>
  <c r="AC100" i="12" s="1"/>
  <c r="S104" i="12"/>
  <c r="X104" i="12" s="1"/>
  <c r="Y104" i="12" s="1"/>
  <c r="AC104" i="12" s="1"/>
  <c r="S107" i="12"/>
  <c r="X107" i="12" s="1"/>
  <c r="Y107" i="12" s="1"/>
  <c r="AC107" i="12" s="1"/>
  <c r="S114" i="12"/>
  <c r="X114" i="12" s="1"/>
  <c r="Y114" i="12" s="1"/>
  <c r="AC114" i="12" s="1"/>
  <c r="S118" i="12"/>
  <c r="X118" i="12" s="1"/>
  <c r="Y118" i="12" s="1"/>
  <c r="AC118" i="12" s="1"/>
  <c r="S122" i="12"/>
  <c r="X122" i="12" s="1"/>
  <c r="Y122" i="12" s="1"/>
  <c r="AC122" i="12" s="1"/>
  <c r="S126" i="12"/>
  <c r="X126" i="12" s="1"/>
  <c r="Y126" i="12" s="1"/>
  <c r="AC126" i="12" s="1"/>
  <c r="S130" i="12"/>
  <c r="X130" i="12" s="1"/>
  <c r="Y130" i="12" s="1"/>
  <c r="AC130" i="12" s="1"/>
  <c r="S134" i="12"/>
  <c r="X134" i="12" s="1"/>
  <c r="Y134" i="12" s="1"/>
  <c r="AC134" i="12" s="1"/>
  <c r="S138" i="12"/>
  <c r="X138" i="12" s="1"/>
  <c r="Y138" i="12" s="1"/>
  <c r="AC138" i="12" s="1"/>
  <c r="S142" i="12"/>
  <c r="X142" i="12" s="1"/>
  <c r="Y142" i="12" s="1"/>
  <c r="AC142" i="12" s="1"/>
  <c r="S146" i="12"/>
  <c r="X146" i="12" s="1"/>
  <c r="Y146" i="12" s="1"/>
  <c r="AC146" i="12" s="1"/>
  <c r="S150" i="12"/>
  <c r="X150" i="12" s="1"/>
  <c r="Y150" i="12" s="1"/>
  <c r="S152" i="12"/>
  <c r="X152" i="12" s="1"/>
  <c r="Y152" i="12" s="1"/>
  <c r="S154" i="12"/>
  <c r="X154" i="12" s="1"/>
  <c r="Y154" i="12" s="1"/>
  <c r="S65" i="12"/>
  <c r="X65" i="12" s="1"/>
  <c r="Y65" i="12" s="1"/>
  <c r="S61" i="12"/>
  <c r="X61" i="12" s="1"/>
  <c r="Y61" i="12" s="1"/>
  <c r="AC61" i="12" s="1"/>
  <c r="S57" i="12"/>
  <c r="X57" i="12" s="1"/>
  <c r="Y57" i="12" s="1"/>
  <c r="AC57" i="12" s="1"/>
  <c r="S53" i="12"/>
  <c r="X53" i="12" s="1"/>
  <c r="Y53" i="12" s="1"/>
  <c r="AC53" i="12" s="1"/>
  <c r="S49" i="12"/>
  <c r="X49" i="12" s="1"/>
  <c r="Y49" i="12" s="1"/>
  <c r="AC49" i="12" s="1"/>
  <c r="S45" i="12"/>
  <c r="X45" i="12" s="1"/>
  <c r="Y45" i="12" s="1"/>
  <c r="AC45" i="12" s="1"/>
  <c r="S41" i="12"/>
  <c r="X41" i="12" s="1"/>
  <c r="Y41" i="12" s="1"/>
  <c r="AC41" i="12" s="1"/>
  <c r="S37" i="12"/>
  <c r="X37" i="12" s="1"/>
  <c r="Y37" i="12" s="1"/>
  <c r="AC37" i="12" s="1"/>
  <c r="S108" i="12"/>
  <c r="X108" i="12" s="1"/>
  <c r="Y108" i="12" s="1"/>
  <c r="AC108" i="12" s="1"/>
  <c r="S111" i="12"/>
  <c r="X111" i="12" s="1"/>
  <c r="Y111" i="12" s="1"/>
  <c r="AC111" i="12" s="1"/>
  <c r="S115" i="12"/>
  <c r="X115" i="12" s="1"/>
  <c r="Y115" i="12" s="1"/>
  <c r="AC115" i="12" s="1"/>
  <c r="S119" i="12"/>
  <c r="X119" i="12" s="1"/>
  <c r="Y119" i="12" s="1"/>
  <c r="AC119" i="12" s="1"/>
  <c r="S123" i="12"/>
  <c r="X123" i="12" s="1"/>
  <c r="Y123" i="12" s="1"/>
  <c r="AC123" i="12" s="1"/>
  <c r="S127" i="12"/>
  <c r="X127" i="12" s="1"/>
  <c r="Y127" i="12" s="1"/>
  <c r="AC127" i="12" s="1"/>
  <c r="S131" i="12"/>
  <c r="X131" i="12" s="1"/>
  <c r="Y131" i="12" s="1"/>
  <c r="AC131" i="12" s="1"/>
  <c r="S135" i="12"/>
  <c r="X135" i="12" s="1"/>
  <c r="Y135" i="12" s="1"/>
  <c r="AC135" i="12" s="1"/>
  <c r="S139" i="12"/>
  <c r="X139" i="12" s="1"/>
  <c r="Y139" i="12" s="1"/>
  <c r="AC139" i="12" s="1"/>
  <c r="S143" i="12"/>
  <c r="X143" i="12" s="1"/>
  <c r="Y143" i="12" s="1"/>
  <c r="AC143" i="12" s="1"/>
  <c r="S147" i="12"/>
  <c r="X147" i="12" s="1"/>
  <c r="Y147" i="12" s="1"/>
  <c r="AC147" i="12" s="1"/>
  <c r="S32" i="12"/>
  <c r="X32" i="12" s="1"/>
  <c r="Y32" i="12" s="1"/>
  <c r="AC32" i="12" s="1"/>
  <c r="AC31" i="12" s="1"/>
  <c r="AC29" i="12" s="1"/>
  <c r="S36" i="12"/>
  <c r="X36" i="12" s="1"/>
  <c r="Y36" i="12" s="1"/>
  <c r="S66" i="12"/>
  <c r="X66" i="12" s="1"/>
  <c r="Y66" i="12" s="1"/>
  <c r="AC66" i="12" s="1"/>
  <c r="S58" i="12"/>
  <c r="X58" i="12" s="1"/>
  <c r="Y58" i="12" s="1"/>
  <c r="AC58" i="12" s="1"/>
  <c r="S50" i="12"/>
  <c r="X50" i="12" s="1"/>
  <c r="Y50" i="12" s="1"/>
  <c r="AC50" i="12" s="1"/>
  <c r="S42" i="12"/>
  <c r="X42" i="12" s="1"/>
  <c r="Y42" i="12" s="1"/>
  <c r="AC42" i="12" s="1"/>
  <c r="S33" i="12"/>
  <c r="X33" i="12" s="1"/>
  <c r="Y33" i="12" s="1"/>
  <c r="S67" i="12"/>
  <c r="X67" i="12" s="1"/>
  <c r="Y67" i="12" s="1"/>
  <c r="AC67" i="12" s="1"/>
  <c r="S99" i="12"/>
  <c r="X99" i="12" s="1"/>
  <c r="Y99" i="12" s="1"/>
  <c r="AC99" i="12" s="1"/>
  <c r="S101" i="12"/>
  <c r="X101" i="12" s="1"/>
  <c r="Y101" i="12" s="1"/>
  <c r="AC101" i="12" s="1"/>
  <c r="S103" i="12"/>
  <c r="X103" i="12" s="1"/>
  <c r="Y103" i="12" s="1"/>
  <c r="AC103" i="12" s="1"/>
  <c r="S105" i="12"/>
  <c r="X105" i="12" s="1"/>
  <c r="Y105" i="12" s="1"/>
  <c r="AC105" i="12" s="1"/>
  <c r="S109" i="12"/>
  <c r="X109" i="12" s="1"/>
  <c r="Y109" i="12" s="1"/>
  <c r="AC109" i="12" s="1"/>
  <c r="S112" i="12"/>
  <c r="X112" i="12" s="1"/>
  <c r="Y112" i="12" s="1"/>
  <c r="AC112" i="12" s="1"/>
  <c r="S116" i="12"/>
  <c r="X116" i="12" s="1"/>
  <c r="Y116" i="12" s="1"/>
  <c r="AC116" i="12" s="1"/>
  <c r="S120" i="12"/>
  <c r="X120" i="12" s="1"/>
  <c r="Y120" i="12" s="1"/>
  <c r="AC120" i="12" s="1"/>
  <c r="S124" i="12"/>
  <c r="X124" i="12" s="1"/>
  <c r="Y124" i="12" s="1"/>
  <c r="AC124" i="12" s="1"/>
  <c r="S128" i="12"/>
  <c r="X128" i="12" s="1"/>
  <c r="Y128" i="12" s="1"/>
  <c r="AC128" i="12" s="1"/>
  <c r="S132" i="12"/>
  <c r="X132" i="12" s="1"/>
  <c r="Y132" i="12" s="1"/>
  <c r="AC132" i="12" s="1"/>
  <c r="S136" i="12"/>
  <c r="X136" i="12" s="1"/>
  <c r="Y136" i="12" s="1"/>
  <c r="AC136" i="12" s="1"/>
  <c r="S140" i="12"/>
  <c r="X140" i="12" s="1"/>
  <c r="Y140" i="12" s="1"/>
  <c r="AC140" i="12" s="1"/>
  <c r="S144" i="12"/>
  <c r="X144" i="12" s="1"/>
  <c r="Y144" i="12" s="1"/>
  <c r="AC144" i="12" s="1"/>
  <c r="S148" i="12"/>
  <c r="X148" i="12" s="1"/>
  <c r="Y148" i="12" s="1"/>
  <c r="AC148" i="12" s="1"/>
  <c r="AC36" i="12" l="1"/>
  <c r="AC35" i="12" s="1"/>
  <c r="AC34" i="12" s="1"/>
  <c r="E16" i="3"/>
  <c r="K17" i="3"/>
  <c r="AJ17" i="3" s="1"/>
  <c r="I17" i="3"/>
  <c r="P16" i="3"/>
  <c r="P15" i="3" s="1"/>
  <c r="T33" i="12"/>
  <c r="E15" i="3" l="1"/>
  <c r="K16" i="3"/>
  <c r="AJ16" i="3" s="1"/>
  <c r="I16" i="3"/>
  <c r="Z17" i="3"/>
  <c r="E14" i="3" l="1"/>
  <c r="K15" i="3"/>
  <c r="AJ15" i="3" s="1"/>
  <c r="I15" i="3"/>
  <c r="Z16" i="3"/>
  <c r="P14" i="3"/>
  <c r="P13" i="3" s="1"/>
  <c r="E13" i="3" l="1"/>
  <c r="K14" i="3"/>
  <c r="AJ14" i="3" s="1"/>
  <c r="I14" i="3"/>
  <c r="Z15" i="3"/>
  <c r="E12" i="3" l="1"/>
  <c r="K13" i="3"/>
  <c r="AJ13" i="3" s="1"/>
  <c r="I13" i="3"/>
  <c r="Z14" i="3"/>
  <c r="P12" i="3"/>
  <c r="I12" i="3" l="1"/>
  <c r="K12" i="3"/>
  <c r="AJ12" i="3" s="1"/>
  <c r="Z13" i="3"/>
  <c r="Z12" i="3" s="1"/>
</calcChain>
</file>

<file path=xl/sharedStrings.xml><?xml version="1.0" encoding="utf-8"?>
<sst xmlns="http://schemas.openxmlformats.org/spreadsheetml/2006/main" count="481" uniqueCount="119">
  <si>
    <t>type of wage</t>
    <phoneticPr fontId="1" type="noConversion"/>
  </si>
  <si>
    <t>Agriculture unskilled - Female (Yen)</t>
    <phoneticPr fontId="1" type="noConversion"/>
  </si>
  <si>
    <t>min</t>
    <phoneticPr fontId="1" type="noConversion"/>
  </si>
  <si>
    <t>max</t>
    <phoneticPr fontId="1" type="noConversion"/>
  </si>
  <si>
    <t>average</t>
    <phoneticPr fontId="1" type="noConversion"/>
  </si>
  <si>
    <t>average/day</t>
    <phoneticPr fontId="1" type="noConversion"/>
  </si>
  <si>
    <t>average/day (d.)</t>
    <phoneticPr fontId="1" type="noConversion"/>
  </si>
  <si>
    <t>Agriculture unskilled - Male (Yen)</t>
    <phoneticPr fontId="1" type="noConversion"/>
  </si>
  <si>
    <t>daily</t>
    <phoneticPr fontId="1" type="noConversion"/>
  </si>
  <si>
    <t>Carpenters</t>
    <phoneticPr fontId="1" type="noConversion"/>
  </si>
  <si>
    <t>CPI</t>
    <phoneticPr fontId="1" type="noConversion"/>
  </si>
  <si>
    <t>all occupations</t>
    <phoneticPr fontId="1" type="noConversion"/>
  </si>
  <si>
    <t>Day labourers - Male (Yen)</t>
    <phoneticPr fontId="1" type="noConversion"/>
  </si>
  <si>
    <t>Day labourers - Female (Yen)</t>
    <phoneticPr fontId="1" type="noConversion"/>
  </si>
  <si>
    <t>Rice</t>
  </si>
  <si>
    <t>Sugar</t>
  </si>
  <si>
    <t>Cotton</t>
  </si>
  <si>
    <t>Soap</t>
  </si>
  <si>
    <t>(419 lbs)</t>
  </si>
  <si>
    <t>(6,6 lbs)</t>
  </si>
  <si>
    <t>(4,4 lbs)</t>
  </si>
  <si>
    <t>(3 lt)</t>
  </si>
  <si>
    <t>SUM</t>
  </si>
  <si>
    <t>Rice Basket</t>
    <phoneticPr fontId="1" type="noConversion"/>
  </si>
  <si>
    <t>Basket Price Tokyo</t>
    <phoneticPr fontId="1" type="noConversion"/>
  </si>
  <si>
    <t>Fish</t>
    <phoneticPr fontId="1" type="noConversion"/>
  </si>
  <si>
    <t>Cotton</t>
    <phoneticPr fontId="1" type="noConversion"/>
  </si>
  <si>
    <t>1 pack</t>
    <phoneticPr fontId="1" type="noConversion"/>
  </si>
  <si>
    <t>3 pieces</t>
    <phoneticPr fontId="1" type="noConversion"/>
  </si>
  <si>
    <t>Edible oil</t>
    <phoneticPr fontId="1" type="noConversion"/>
  </si>
  <si>
    <t>Basket</t>
  </si>
  <si>
    <t>Urban unskilled</t>
  </si>
  <si>
    <t>incl. Rent, Fuel, Light</t>
  </si>
  <si>
    <t xml:space="preserve">Family Basket </t>
  </si>
  <si>
    <t>daily wage</t>
    <phoneticPr fontId="1" type="noConversion"/>
  </si>
  <si>
    <t>monthly wage</t>
    <phoneticPr fontId="1" type="noConversion"/>
  </si>
  <si>
    <t>annual wage</t>
    <phoneticPr fontId="1" type="noConversion"/>
  </si>
  <si>
    <t>WELFARE RATIO</t>
  </si>
  <si>
    <t>RICE</t>
    <phoneticPr fontId="1" type="noConversion"/>
  </si>
  <si>
    <t>CPI</t>
    <phoneticPr fontId="1" type="noConversion"/>
  </si>
  <si>
    <t>Rice</t>
    <phoneticPr fontId="1" type="noConversion"/>
  </si>
  <si>
    <t>1934-1936 = 1.0</t>
    <phoneticPr fontId="1" type="noConversion"/>
  </si>
  <si>
    <t>5 kg</t>
    <phoneticPr fontId="1" type="noConversion"/>
  </si>
  <si>
    <t>Yen per kg</t>
    <phoneticPr fontId="1" type="noConversion"/>
  </si>
  <si>
    <t>Japanese stats</t>
    <phoneticPr fontId="1" type="noConversion"/>
  </si>
  <si>
    <t>ILO stats</t>
    <phoneticPr fontId="1" type="noConversion"/>
  </si>
  <si>
    <t>Prices Tokyo</t>
    <phoneticPr fontId="1" type="noConversion"/>
  </si>
  <si>
    <t>subsistence ratio</t>
    <phoneticPr fontId="1" type="noConversion"/>
  </si>
  <si>
    <t>GDP/capita</t>
    <phoneticPr fontId="1" type="noConversion"/>
  </si>
  <si>
    <t>heavy labour</t>
  </si>
  <si>
    <t>factory workers</t>
  </si>
  <si>
    <t>mine workers</t>
  </si>
  <si>
    <t>construction Tokyo</t>
  </si>
  <si>
    <t>Japanese stats</t>
  </si>
  <si>
    <t>Ewout</t>
  </si>
  <si>
    <t>CPI</t>
  </si>
  <si>
    <t>1914 = 100</t>
  </si>
  <si>
    <t>Tokyo (all commodities)</t>
  </si>
  <si>
    <t>Tokyo (food)</t>
  </si>
  <si>
    <t>Tokyo (fuel and light)</t>
  </si>
  <si>
    <t>Tokyo (clothing)</t>
  </si>
  <si>
    <t>Tokyo</t>
  </si>
  <si>
    <t>1952 = 100</t>
  </si>
  <si>
    <t>1960 = 100</t>
  </si>
  <si>
    <t>1965 = 100</t>
  </si>
  <si>
    <r>
      <rPr>
        <i/>
        <sz val="11"/>
        <color indexed="8"/>
        <rFont val="Times New Roman"/>
      </rPr>
      <t>Ku</t>
    </r>
    <r>
      <rPr>
        <sz val="11"/>
        <color indexed="8"/>
        <rFont val="Times New Roman"/>
        <family val="1"/>
      </rPr>
      <t>-area Tokyo (all commodities)</t>
    </r>
  </si>
  <si>
    <r>
      <rPr>
        <i/>
        <sz val="11"/>
        <color indexed="8"/>
        <rFont val="Times New Roman"/>
      </rPr>
      <t>Ku</t>
    </r>
    <r>
      <rPr>
        <sz val="11"/>
        <color indexed="8"/>
        <rFont val="Times New Roman"/>
        <family val="1"/>
      </rPr>
      <t>-area Tokyo (food)</t>
    </r>
  </si>
  <si>
    <t>Allen et. al</t>
  </si>
  <si>
    <t>Allen et. al (adj.)</t>
  </si>
  <si>
    <t>item 1003</t>
  </si>
  <si>
    <t>LaborstaO2_JP_88_A1</t>
  </si>
  <si>
    <t>Fish (sardines)</t>
  </si>
  <si>
    <t>Yen per 100g.</t>
  </si>
  <si>
    <t>ILO stats</t>
  </si>
  <si>
    <t>Yen per kg</t>
  </si>
  <si>
    <t>LaborstaO2_JP_88_H82</t>
  </si>
  <si>
    <t>Edible oil</t>
  </si>
  <si>
    <t>LaborstaO2_JP_88_E45</t>
  </si>
  <si>
    <t>Salad or cooking oil</t>
  </si>
  <si>
    <t>Fish (fresh)</t>
  </si>
  <si>
    <t>LaborstaO2_JP_88_B30a</t>
  </si>
  <si>
    <t>Yen per lt.</t>
  </si>
  <si>
    <t>average</t>
  </si>
  <si>
    <t>Jacks</t>
  </si>
  <si>
    <t>all Japan</t>
  </si>
  <si>
    <t>Yen per koku (150 kg)</t>
  </si>
  <si>
    <t>Yen per 10 kg</t>
  </si>
  <si>
    <t>series 1</t>
  </si>
  <si>
    <t>series 2</t>
  </si>
  <si>
    <t>Yen per tan (8.5m)</t>
  </si>
  <si>
    <t>Yen per m</t>
  </si>
  <si>
    <t>Yen per 100 kin (60kg)</t>
  </si>
  <si>
    <t>Soybeans</t>
  </si>
  <si>
    <t>item 1452</t>
  </si>
  <si>
    <t>item 1103</t>
  </si>
  <si>
    <t>item 1632</t>
  </si>
  <si>
    <t>item 1601</t>
  </si>
  <si>
    <t>Cloth</t>
  </si>
  <si>
    <t>per 1</t>
  </si>
  <si>
    <t>Cotton shirts</t>
  </si>
  <si>
    <t>item 5201</t>
  </si>
  <si>
    <t>item 5202</t>
  </si>
  <si>
    <t>series 3</t>
  </si>
  <si>
    <t>kg</t>
  </si>
  <si>
    <t>meter</t>
  </si>
  <si>
    <t>liter</t>
  </si>
  <si>
    <t>Agriculture</t>
  </si>
  <si>
    <t>wage index</t>
  </si>
  <si>
    <t>Mitchell</t>
  </si>
  <si>
    <t>1938 = 100</t>
  </si>
  <si>
    <t>Manufacturing</t>
  </si>
  <si>
    <t>1980 = 100</t>
  </si>
  <si>
    <t>1994 = 100</t>
  </si>
  <si>
    <t>Barley</t>
  </si>
  <si>
    <t>Yen per koku (77 kg)</t>
  </si>
  <si>
    <t>Table 17 20 a</t>
  </si>
  <si>
    <t>Table 17 (19 and 20 a)</t>
  </si>
  <si>
    <t>HS</t>
  </si>
  <si>
    <t>day laborer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</si>
</sst>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"/>
    <numFmt numFmtId="167" formatCode="#,##0.000"/>
  </numFmts>
  <fonts count="17" x14ac:knownFonts="1">
    <font>
      <sz val="10"/>
      <name val="Verdana"/>
    </font>
    <font>
      <sz val="8"/>
      <name val="Verdana"/>
    </font>
    <font>
      <sz val="11"/>
      <name val="Times New Roman"/>
    </font>
    <font>
      <b/>
      <sz val="11"/>
      <name val="Times New Roman"/>
    </font>
    <font>
      <i/>
      <sz val="11"/>
      <name val="Times New Roman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u/>
      <sz val="10"/>
      <color theme="10"/>
      <name val="Verdana"/>
    </font>
    <font>
      <u/>
      <sz val="10"/>
      <color theme="11"/>
      <name val="Verdana"/>
    </font>
    <font>
      <sz val="11"/>
      <color rgb="FFFF0000"/>
      <name val="Times New Roman"/>
    </font>
    <font>
      <i/>
      <sz val="11"/>
      <color indexed="8"/>
      <name val="Times New Roman"/>
    </font>
    <font>
      <sz val="11"/>
      <color rgb="FF000000"/>
      <name val="Times New Roman"/>
      <family val="1"/>
    </font>
    <font>
      <sz val="11"/>
      <color rgb="FF0000FF"/>
      <name val="Times New Roman"/>
    </font>
    <font>
      <i/>
      <sz val="11"/>
      <color rgb="FFFF0000"/>
      <name val="Times New Roman"/>
    </font>
    <font>
      <b/>
      <sz val="11"/>
      <color rgb="FFFF0000"/>
      <name val="Times New Roman"/>
    </font>
    <font>
      <sz val="11"/>
      <color theme="1"/>
      <name val="Times New Roman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0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2" fillId="0" borderId="0" xfId="0" applyNumberFormat="1" applyFont="1"/>
    <xf numFmtId="2" fontId="6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2" fontId="2" fillId="0" borderId="0" xfId="0" applyNumberFormat="1" applyFont="1"/>
    <xf numFmtId="4" fontId="12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top" wrapText="1"/>
    </xf>
    <xf numFmtId="2" fontId="3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165" fontId="1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164" fontId="3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16" fillId="2" borderId="0" xfId="0" applyNumberFormat="1" applyFont="1" applyFill="1" applyAlignment="1">
      <alignment horizontal="center"/>
    </xf>
    <xf numFmtId="165" fontId="9" fillId="2" borderId="0" xfId="0" applyNumberFormat="1" applyFont="1" applyFill="1" applyAlignment="1">
      <alignment horizontal="center"/>
    </xf>
    <xf numFmtId="165" fontId="2" fillId="2" borderId="0" xfId="0" applyNumberFormat="1" applyFont="1" applyFill="1"/>
  </cellXfs>
  <cellStyles count="3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C7B-4047-8347-50FB1BDCA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961096"/>
        <c:axId val="2103964120"/>
      </c:lineChart>
      <c:catAx>
        <c:axId val="210396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/>
                <a:cs typeface="Times New Roman"/>
              </a:defRPr>
            </a:pPr>
            <a:endParaRPr lang="en-US"/>
          </a:p>
        </c:txPr>
        <c:crossAx val="2103964120"/>
        <c:crosses val="autoZero"/>
        <c:auto val="1"/>
        <c:lblAlgn val="ctr"/>
        <c:lblOffset val="100"/>
        <c:tickLblSkip val="10"/>
        <c:noMultiLvlLbl val="0"/>
      </c:catAx>
      <c:valAx>
        <c:axId val="2103964120"/>
        <c:scaling>
          <c:orientation val="minMax"/>
          <c:max val="16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103961096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65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6727" cy="58266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135"/>
  <sheetViews>
    <sheetView tabSelected="1" workbookViewId="0">
      <pane xSplit="1" ySplit="4" topLeftCell="B61" activePane="bottomRight" state="frozen"/>
      <selection pane="topRight" activeCell="B1" sqref="B1"/>
      <selection pane="bottomLeft" activeCell="A5" sqref="A5"/>
      <selection pane="bottomRight" activeCell="I76" sqref="I76"/>
    </sheetView>
  </sheetViews>
  <sheetFormatPr baseColWidth="10" defaultColWidth="10.6640625" defaultRowHeight="14" x14ac:dyDescent="0.15"/>
  <cols>
    <col min="1" max="1" width="6.1640625" style="1" customWidth="1"/>
    <col min="2" max="2" width="15.6640625" style="33" customWidth="1"/>
    <col min="3" max="3" width="11.33203125" style="33" customWidth="1"/>
    <col min="4" max="4" width="19.5" style="34" customWidth="1"/>
    <col min="5" max="5" width="10.33203125" style="34" customWidth="1"/>
    <col min="6" max="6" width="13.1640625" style="34" customWidth="1"/>
    <col min="7" max="7" width="11.83203125" style="34" customWidth="1"/>
    <col min="8" max="8" width="21" style="34" customWidth="1"/>
    <col min="9" max="12" width="10.5" style="34" customWidth="1"/>
    <col min="13" max="13" width="21.83203125" style="34" customWidth="1"/>
    <col min="14" max="16" width="14.83203125" style="34" customWidth="1"/>
    <col min="17" max="17" width="15.5" style="34" customWidth="1"/>
    <col min="18" max="18" width="17.5" style="34" customWidth="1"/>
    <col min="19" max="20" width="10.5" style="34" customWidth="1"/>
    <col min="21" max="21" width="12.5" style="34" customWidth="1"/>
    <col min="22" max="22" width="11.33203125" style="34" customWidth="1"/>
    <col min="23" max="24" width="14.6640625" style="34" customWidth="1"/>
    <col min="25" max="26" width="17.5" style="34" customWidth="1"/>
    <col min="27" max="27" width="9.5" style="34" customWidth="1"/>
    <col min="28" max="28" width="17.1640625" style="34" customWidth="1"/>
    <col min="29" max="30" width="14.5" style="34" customWidth="1"/>
    <col min="31" max="32" width="16.83203125" style="34" customWidth="1"/>
    <col min="33" max="33" width="7.83203125" style="34" customWidth="1"/>
    <col min="34" max="34" width="10.6640625" style="34"/>
    <col min="35" max="35" width="19.5" style="34" customWidth="1"/>
    <col min="36" max="36" width="12.5" style="34" customWidth="1"/>
    <col min="37" max="37" width="10.5" style="34" customWidth="1"/>
    <col min="38" max="38" width="14" style="1" customWidth="1"/>
    <col min="39" max="42" width="12.5" style="19" customWidth="1"/>
    <col min="43" max="43" width="10.6640625" style="1"/>
    <col min="44" max="44" width="13.1640625" style="3" customWidth="1"/>
    <col min="45" max="45" width="15.5" style="1" customWidth="1"/>
    <col min="46" max="46" width="15.5" style="3" customWidth="1"/>
    <col min="47" max="48" width="24.5" style="3" customWidth="1"/>
    <col min="49" max="49" width="20" style="1" customWidth="1"/>
    <col min="50" max="50" width="16.6640625" style="1" customWidth="1"/>
    <col min="51" max="51" width="14.6640625" style="1" customWidth="1"/>
    <col min="52" max="53" width="13" style="1" customWidth="1"/>
    <col min="54" max="54" width="20.5" style="1" customWidth="1"/>
    <col min="55" max="55" width="19.33203125" style="1" customWidth="1"/>
    <col min="56" max="56" width="23.33203125" style="1" customWidth="1"/>
    <col min="57" max="16384" width="10.6640625" style="1"/>
  </cols>
  <sheetData>
    <row r="1" spans="1:56" x14ac:dyDescent="0.15">
      <c r="A1" s="8"/>
      <c r="B1" s="24" t="s">
        <v>85</v>
      </c>
      <c r="C1" s="24" t="s">
        <v>74</v>
      </c>
      <c r="D1" s="24" t="s">
        <v>86</v>
      </c>
      <c r="E1" s="24" t="s">
        <v>74</v>
      </c>
      <c r="F1" s="24" t="s">
        <v>42</v>
      </c>
      <c r="G1" s="24" t="s">
        <v>74</v>
      </c>
      <c r="H1" s="24" t="s">
        <v>43</v>
      </c>
      <c r="I1" s="24" t="s">
        <v>43</v>
      </c>
      <c r="J1" s="24" t="s">
        <v>43</v>
      </c>
      <c r="K1" s="24" t="s">
        <v>43</v>
      </c>
      <c r="L1" s="24"/>
      <c r="M1" s="24" t="s">
        <v>114</v>
      </c>
      <c r="N1" s="24" t="s">
        <v>74</v>
      </c>
      <c r="O1" s="24" t="s">
        <v>74</v>
      </c>
      <c r="P1" s="24" t="s">
        <v>74</v>
      </c>
      <c r="Q1" s="24"/>
      <c r="R1" s="24" t="s">
        <v>85</v>
      </c>
      <c r="S1" s="24" t="s">
        <v>74</v>
      </c>
      <c r="T1" s="24" t="s">
        <v>74</v>
      </c>
      <c r="U1" s="24" t="s">
        <v>74</v>
      </c>
      <c r="V1" s="24"/>
      <c r="W1" s="24" t="s">
        <v>72</v>
      </c>
      <c r="X1" s="24" t="s">
        <v>74</v>
      </c>
      <c r="Y1" s="24" t="s">
        <v>43</v>
      </c>
      <c r="Z1" s="24" t="s">
        <v>74</v>
      </c>
      <c r="AA1" s="24"/>
      <c r="AB1" s="24" t="s">
        <v>91</v>
      </c>
      <c r="AC1" s="24" t="s">
        <v>74</v>
      </c>
      <c r="AD1" s="24" t="s">
        <v>74</v>
      </c>
      <c r="AE1" s="24" t="s">
        <v>74</v>
      </c>
      <c r="AF1" s="24" t="s">
        <v>74</v>
      </c>
      <c r="AG1" s="24"/>
      <c r="AH1" s="30" t="s">
        <v>81</v>
      </c>
      <c r="AI1" s="30" t="s">
        <v>81</v>
      </c>
      <c r="AJ1" s="30" t="s">
        <v>81</v>
      </c>
      <c r="AK1" s="30"/>
      <c r="AL1" s="9" t="s">
        <v>89</v>
      </c>
      <c r="AM1" s="18" t="s">
        <v>90</v>
      </c>
      <c r="AN1" s="18" t="s">
        <v>98</v>
      </c>
      <c r="AO1" s="18" t="s">
        <v>98</v>
      </c>
      <c r="AP1" s="18" t="s">
        <v>90</v>
      </c>
      <c r="AQ1" s="9"/>
      <c r="AR1" s="9" t="s">
        <v>39</v>
      </c>
      <c r="AS1" s="9" t="s">
        <v>39</v>
      </c>
      <c r="AT1" s="9" t="s">
        <v>39</v>
      </c>
      <c r="AU1" s="9" t="s">
        <v>39</v>
      </c>
      <c r="AV1" s="9" t="s">
        <v>39</v>
      </c>
      <c r="AW1" s="9" t="s">
        <v>55</v>
      </c>
      <c r="AX1" s="9" t="s">
        <v>55</v>
      </c>
      <c r="AY1" s="9" t="s">
        <v>55</v>
      </c>
      <c r="AZ1" s="9" t="s">
        <v>55</v>
      </c>
      <c r="BA1" s="9" t="s">
        <v>55</v>
      </c>
      <c r="BB1" s="9" t="s">
        <v>55</v>
      </c>
      <c r="BC1" s="9" t="s">
        <v>55</v>
      </c>
      <c r="BD1" s="9"/>
    </row>
    <row r="2" spans="1:56" x14ac:dyDescent="0.15">
      <c r="A2" s="8"/>
      <c r="B2" s="31" t="s">
        <v>14</v>
      </c>
      <c r="C2" s="31"/>
      <c r="D2" s="31" t="s">
        <v>14</v>
      </c>
      <c r="E2" s="31" t="s">
        <v>14</v>
      </c>
      <c r="F2" s="31" t="s">
        <v>14</v>
      </c>
      <c r="G2" s="31" t="s">
        <v>14</v>
      </c>
      <c r="H2" s="31" t="s">
        <v>40</v>
      </c>
      <c r="I2" s="31" t="s">
        <v>14</v>
      </c>
      <c r="J2" s="31" t="s">
        <v>14</v>
      </c>
      <c r="K2" s="31" t="s">
        <v>14</v>
      </c>
      <c r="L2" s="31"/>
      <c r="M2" s="31" t="s">
        <v>113</v>
      </c>
      <c r="N2" s="31" t="s">
        <v>113</v>
      </c>
      <c r="O2" s="31" t="s">
        <v>113</v>
      </c>
      <c r="P2" s="31" t="s">
        <v>113</v>
      </c>
      <c r="Q2" s="31"/>
      <c r="R2" s="31" t="s">
        <v>92</v>
      </c>
      <c r="S2" s="31" t="s">
        <v>92</v>
      </c>
      <c r="T2" s="31" t="s">
        <v>92</v>
      </c>
      <c r="U2" s="31" t="s">
        <v>92</v>
      </c>
      <c r="V2" s="31"/>
      <c r="W2" s="31" t="s">
        <v>71</v>
      </c>
      <c r="X2" s="31" t="s">
        <v>71</v>
      </c>
      <c r="Y2" s="31" t="s">
        <v>79</v>
      </c>
      <c r="Z2" s="31" t="s">
        <v>71</v>
      </c>
      <c r="AA2" s="31"/>
      <c r="AB2" s="31" t="s">
        <v>15</v>
      </c>
      <c r="AC2" s="31" t="s">
        <v>15</v>
      </c>
      <c r="AD2" s="31" t="s">
        <v>15</v>
      </c>
      <c r="AE2" s="31" t="s">
        <v>15</v>
      </c>
      <c r="AF2" s="31" t="s">
        <v>15</v>
      </c>
      <c r="AG2" s="31"/>
      <c r="AH2" s="31" t="s">
        <v>76</v>
      </c>
      <c r="AI2" s="31" t="s">
        <v>78</v>
      </c>
      <c r="AJ2" s="31" t="s">
        <v>76</v>
      </c>
      <c r="AK2" s="31"/>
      <c r="AL2" s="10" t="s">
        <v>97</v>
      </c>
      <c r="AM2" s="28" t="s">
        <v>97</v>
      </c>
      <c r="AN2" s="28" t="s">
        <v>99</v>
      </c>
      <c r="AO2" s="28" t="s">
        <v>99</v>
      </c>
      <c r="AP2" s="28" t="s">
        <v>97</v>
      </c>
      <c r="AQ2" s="10"/>
      <c r="AR2" s="10" t="s">
        <v>41</v>
      </c>
      <c r="AS2" s="10" t="s">
        <v>41</v>
      </c>
      <c r="AT2" s="10" t="s">
        <v>41</v>
      </c>
      <c r="AU2" s="10" t="s">
        <v>41</v>
      </c>
      <c r="AV2" s="10" t="s">
        <v>41</v>
      </c>
      <c r="AW2" s="10" t="s">
        <v>56</v>
      </c>
      <c r="AX2" s="10" t="s">
        <v>56</v>
      </c>
      <c r="AY2" s="10" t="s">
        <v>62</v>
      </c>
      <c r="AZ2" s="10" t="s">
        <v>63</v>
      </c>
      <c r="BA2" s="10" t="s">
        <v>64</v>
      </c>
      <c r="BB2" s="10" t="s">
        <v>56</v>
      </c>
      <c r="BC2" s="10" t="s">
        <v>56</v>
      </c>
      <c r="BD2" s="10"/>
    </row>
    <row r="3" spans="1:56" x14ac:dyDescent="0.15">
      <c r="A3" s="8"/>
      <c r="B3" s="24" t="s">
        <v>83</v>
      </c>
      <c r="C3" s="24"/>
      <c r="D3" s="45" t="s">
        <v>53</v>
      </c>
      <c r="E3" s="45" t="s">
        <v>53</v>
      </c>
      <c r="F3" s="24" t="s">
        <v>53</v>
      </c>
      <c r="G3" s="24" t="s">
        <v>53</v>
      </c>
      <c r="H3" s="24" t="s">
        <v>45</v>
      </c>
      <c r="I3" s="24" t="s">
        <v>87</v>
      </c>
      <c r="J3" s="24" t="s">
        <v>88</v>
      </c>
      <c r="K3" s="24" t="s">
        <v>102</v>
      </c>
      <c r="L3" s="24"/>
      <c r="M3" s="24" t="s">
        <v>83</v>
      </c>
      <c r="N3" s="24" t="s">
        <v>83</v>
      </c>
      <c r="O3" s="45" t="s">
        <v>53</v>
      </c>
      <c r="P3" s="45" t="s">
        <v>87</v>
      </c>
      <c r="Q3" s="24"/>
      <c r="R3" s="24" t="s">
        <v>83</v>
      </c>
      <c r="S3" s="24" t="s">
        <v>83</v>
      </c>
      <c r="T3" s="24" t="s">
        <v>53</v>
      </c>
      <c r="U3" s="24"/>
      <c r="V3" s="24"/>
      <c r="W3" s="24" t="s">
        <v>53</v>
      </c>
      <c r="X3" s="24" t="s">
        <v>53</v>
      </c>
      <c r="Y3" s="24" t="s">
        <v>73</v>
      </c>
      <c r="Z3" s="24"/>
      <c r="AA3" s="24"/>
      <c r="AB3" s="24" t="s">
        <v>83</v>
      </c>
      <c r="AC3" s="24" t="s">
        <v>83</v>
      </c>
      <c r="AD3" s="24" t="s">
        <v>53</v>
      </c>
      <c r="AE3" s="24" t="s">
        <v>73</v>
      </c>
      <c r="AF3" s="24"/>
      <c r="AG3" s="24"/>
      <c r="AH3" s="24" t="s">
        <v>53</v>
      </c>
      <c r="AI3" s="24" t="s">
        <v>73</v>
      </c>
      <c r="AJ3" s="24"/>
      <c r="AK3" s="24"/>
      <c r="AL3" s="24" t="s">
        <v>83</v>
      </c>
      <c r="AM3" s="18" t="s">
        <v>83</v>
      </c>
      <c r="AN3" s="24" t="s">
        <v>53</v>
      </c>
      <c r="AO3" s="24" t="s">
        <v>53</v>
      </c>
      <c r="AP3" s="24"/>
      <c r="AQ3" s="9"/>
      <c r="AR3" s="9" t="s">
        <v>44</v>
      </c>
      <c r="AS3" s="9" t="s">
        <v>53</v>
      </c>
      <c r="AT3" s="9" t="s">
        <v>53</v>
      </c>
      <c r="AU3" s="9" t="s">
        <v>53</v>
      </c>
      <c r="AV3" s="9" t="s">
        <v>53</v>
      </c>
      <c r="AW3" s="9" t="s">
        <v>53</v>
      </c>
      <c r="AX3" s="9" t="s">
        <v>53</v>
      </c>
      <c r="AY3" s="9" t="s">
        <v>53</v>
      </c>
      <c r="AZ3" s="9" t="s">
        <v>53</v>
      </c>
      <c r="BA3" s="9" t="s">
        <v>53</v>
      </c>
      <c r="BB3" s="9" t="s">
        <v>53</v>
      </c>
      <c r="BC3" s="9" t="s">
        <v>53</v>
      </c>
      <c r="BD3" s="9"/>
    </row>
    <row r="4" spans="1:56" x14ac:dyDescent="0.15">
      <c r="A4" s="8"/>
      <c r="B4" s="24" t="s">
        <v>84</v>
      </c>
      <c r="C4" s="24"/>
      <c r="D4" s="45" t="s">
        <v>116</v>
      </c>
      <c r="E4" s="45" t="s">
        <v>115</v>
      </c>
      <c r="F4" s="24" t="s">
        <v>69</v>
      </c>
      <c r="G4" s="24" t="s">
        <v>69</v>
      </c>
      <c r="H4" s="24" t="s">
        <v>70</v>
      </c>
      <c r="I4" s="24"/>
      <c r="J4" s="24"/>
      <c r="K4" s="24"/>
      <c r="L4" s="24"/>
      <c r="M4" s="24" t="s">
        <v>84</v>
      </c>
      <c r="N4" s="24" t="s">
        <v>84</v>
      </c>
      <c r="O4" s="45" t="s">
        <v>115</v>
      </c>
      <c r="P4" s="45"/>
      <c r="Q4" s="24"/>
      <c r="R4" s="24" t="s">
        <v>84</v>
      </c>
      <c r="S4" s="24" t="s">
        <v>84</v>
      </c>
      <c r="T4" s="24" t="s">
        <v>93</v>
      </c>
      <c r="U4" s="24"/>
      <c r="V4" s="24"/>
      <c r="W4" s="24" t="s">
        <v>94</v>
      </c>
      <c r="X4" s="24" t="s">
        <v>94</v>
      </c>
      <c r="Y4" s="24" t="s">
        <v>80</v>
      </c>
      <c r="Z4" s="24"/>
      <c r="AA4" s="24"/>
      <c r="AB4" s="24" t="s">
        <v>84</v>
      </c>
      <c r="AC4" s="24" t="s">
        <v>84</v>
      </c>
      <c r="AD4" s="24" t="s">
        <v>95</v>
      </c>
      <c r="AE4" s="24" t="s">
        <v>75</v>
      </c>
      <c r="AF4" s="24"/>
      <c r="AG4" s="24"/>
      <c r="AH4" s="24" t="s">
        <v>96</v>
      </c>
      <c r="AI4" s="24" t="s">
        <v>77</v>
      </c>
      <c r="AJ4" s="24"/>
      <c r="AK4" s="24"/>
      <c r="AL4" s="24" t="s">
        <v>84</v>
      </c>
      <c r="AM4" s="18" t="s">
        <v>84</v>
      </c>
      <c r="AN4" s="18" t="s">
        <v>100</v>
      </c>
      <c r="AO4" s="18" t="s">
        <v>101</v>
      </c>
      <c r="AP4" s="18"/>
      <c r="AQ4" s="9"/>
      <c r="AR4" s="9"/>
      <c r="AS4" s="9" t="s">
        <v>54</v>
      </c>
      <c r="AT4" s="9" t="s">
        <v>61</v>
      </c>
      <c r="AU4" s="9" t="s">
        <v>65</v>
      </c>
      <c r="AV4" s="9" t="s">
        <v>66</v>
      </c>
      <c r="AW4" s="9" t="s">
        <v>57</v>
      </c>
      <c r="AX4" s="9" t="s">
        <v>58</v>
      </c>
      <c r="AY4" s="9" t="s">
        <v>58</v>
      </c>
      <c r="AZ4" s="9" t="s">
        <v>58</v>
      </c>
      <c r="BA4" s="9" t="s">
        <v>58</v>
      </c>
      <c r="BB4" s="9" t="s">
        <v>59</v>
      </c>
      <c r="BC4" s="9" t="s">
        <v>60</v>
      </c>
      <c r="BD4" s="9"/>
    </row>
    <row r="5" spans="1:56" x14ac:dyDescent="0.15">
      <c r="A5" s="8">
        <v>1880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9"/>
      <c r="AM5" s="18"/>
      <c r="AN5" s="18"/>
      <c r="AO5" s="18"/>
      <c r="AP5" s="18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</row>
    <row r="6" spans="1:56" x14ac:dyDescent="0.15">
      <c r="A6" s="8">
        <v>1881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9"/>
      <c r="AM6" s="18"/>
      <c r="AN6" s="18"/>
      <c r="AO6" s="18"/>
      <c r="AP6" s="18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</row>
    <row r="7" spans="1:56" x14ac:dyDescent="0.15">
      <c r="A7" s="8">
        <v>1882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9"/>
      <c r="AM7" s="18"/>
      <c r="AN7" s="18"/>
      <c r="AO7" s="18"/>
      <c r="AP7" s="18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1:56" x14ac:dyDescent="0.15">
      <c r="A8" s="8">
        <v>1883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9"/>
      <c r="AM8" s="18"/>
      <c r="AN8" s="18"/>
      <c r="AO8" s="18"/>
      <c r="AP8" s="18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</row>
    <row r="9" spans="1:56" x14ac:dyDescent="0.15">
      <c r="A9" s="8">
        <v>1884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9"/>
      <c r="AM9" s="18"/>
      <c r="AN9" s="18"/>
      <c r="AO9" s="18"/>
      <c r="AP9" s="18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</row>
    <row r="10" spans="1:56" x14ac:dyDescent="0.15">
      <c r="A10" s="8">
        <v>1885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9"/>
      <c r="AM10" s="18"/>
      <c r="AN10" s="18"/>
      <c r="AO10" s="18"/>
      <c r="AP10" s="18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</row>
    <row r="11" spans="1:56" x14ac:dyDescent="0.15">
      <c r="A11" s="8">
        <v>1886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9"/>
      <c r="AM11" s="18"/>
      <c r="AN11" s="18"/>
      <c r="AO11" s="18"/>
      <c r="AP11" s="18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</row>
    <row r="12" spans="1:56" x14ac:dyDescent="0.15">
      <c r="A12" s="8">
        <v>1887</v>
      </c>
      <c r="B12" s="24">
        <v>4.71</v>
      </c>
      <c r="C12" s="24">
        <f>B12/150</f>
        <v>3.1399999999999997E-2</v>
      </c>
      <c r="D12" s="24"/>
      <c r="E12" s="32">
        <f t="shared" ref="E12:E16" si="0">E13*(C12/C13)</f>
        <v>4.4572033898305101E-2</v>
      </c>
      <c r="F12" s="24"/>
      <c r="G12" s="24"/>
      <c r="H12" s="24"/>
      <c r="I12" s="24">
        <f>E12</f>
        <v>4.4572033898305101E-2</v>
      </c>
      <c r="J12" s="24"/>
      <c r="K12" s="24">
        <f>E12</f>
        <v>4.4572033898305101E-2</v>
      </c>
      <c r="L12" s="24"/>
      <c r="M12" s="24"/>
      <c r="N12" s="24"/>
      <c r="O12" s="24"/>
      <c r="P12" s="36">
        <f t="shared" ref="P12:P23" si="1">P13*(E13/E14)</f>
        <v>2.2934412510683691E-2</v>
      </c>
      <c r="Q12" s="24"/>
      <c r="R12" s="24">
        <v>4.07</v>
      </c>
      <c r="S12" s="24">
        <f>R12/150</f>
        <v>2.7133333333333336E-2</v>
      </c>
      <c r="T12" s="24"/>
      <c r="U12" s="24">
        <f t="shared" ref="U12:U38" si="2">S12</f>
        <v>2.7133333333333336E-2</v>
      </c>
      <c r="V12" s="24"/>
      <c r="W12" s="24"/>
      <c r="Y12" s="24"/>
      <c r="Z12" s="36">
        <f t="shared" ref="Z12:Z38" si="3">Z13*(K12/K13)</f>
        <v>0.16406212632806269</v>
      </c>
      <c r="AA12" s="24"/>
      <c r="AB12" s="24">
        <v>7.75</v>
      </c>
      <c r="AC12" s="24">
        <f>AB12/60</f>
        <v>0.12916666666666668</v>
      </c>
      <c r="AD12" s="24"/>
      <c r="AE12" s="24"/>
      <c r="AF12" s="24">
        <f>AC12</f>
        <v>0.12916666666666668</v>
      </c>
      <c r="AG12" s="24"/>
      <c r="AH12" s="24"/>
      <c r="AI12" s="24"/>
      <c r="AJ12" s="36">
        <f>AJ13*(K12/K13)</f>
        <v>3.8044610009314771E-2</v>
      </c>
      <c r="AK12" s="24"/>
      <c r="AL12" s="9">
        <v>0.31</v>
      </c>
      <c r="AM12" s="19">
        <f>AL12/8.5</f>
        <v>3.6470588235294116E-2</v>
      </c>
      <c r="AP12" s="19">
        <f>AM12</f>
        <v>3.6470588235294116E-2</v>
      </c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x14ac:dyDescent="0.15">
      <c r="A13" s="8">
        <v>1888</v>
      </c>
      <c r="B13" s="24">
        <v>4.37</v>
      </c>
      <c r="C13" s="24">
        <f t="shared" ref="C13:C51" si="4">B13/150</f>
        <v>2.9133333333333334E-2</v>
      </c>
      <c r="D13" s="24"/>
      <c r="E13" s="32">
        <f t="shared" si="0"/>
        <v>4.1354519774011313E-2</v>
      </c>
      <c r="F13" s="24"/>
      <c r="G13" s="24"/>
      <c r="H13" s="24"/>
      <c r="I13" s="24">
        <f t="shared" ref="I13:I74" si="5">E13</f>
        <v>4.1354519774011313E-2</v>
      </c>
      <c r="J13" s="24"/>
      <c r="K13" s="24">
        <f t="shared" ref="K13:K76" si="6">E13</f>
        <v>4.1354519774011313E-2</v>
      </c>
      <c r="L13" s="24"/>
      <c r="M13" s="24"/>
      <c r="N13" s="24"/>
      <c r="O13" s="24"/>
      <c r="P13" s="36">
        <f t="shared" si="1"/>
        <v>2.9179710196659336E-2</v>
      </c>
      <c r="Q13" s="24"/>
      <c r="R13" s="24">
        <v>3.96</v>
      </c>
      <c r="S13" s="24">
        <f t="shared" ref="S13:S51" si="7">R13/150</f>
        <v>2.64E-2</v>
      </c>
      <c r="T13" s="24"/>
      <c r="U13" s="24">
        <f t="shared" si="2"/>
        <v>2.64E-2</v>
      </c>
      <c r="V13" s="24"/>
      <c r="W13" s="24"/>
      <c r="Y13" s="24"/>
      <c r="Z13" s="36">
        <f t="shared" si="3"/>
        <v>0.15221900043601572</v>
      </c>
      <c r="AA13" s="24"/>
      <c r="AB13" s="24">
        <v>7.85</v>
      </c>
      <c r="AC13" s="24">
        <f t="shared" ref="AC13:AC51" si="8">AB13/60</f>
        <v>0.13083333333333333</v>
      </c>
      <c r="AD13" s="24"/>
      <c r="AE13" s="24"/>
      <c r="AF13" s="24">
        <f t="shared" ref="AF13:AF35" si="9">AC13</f>
        <v>0.13083333333333333</v>
      </c>
      <c r="AG13" s="24"/>
      <c r="AH13" s="24"/>
      <c r="AI13" s="24"/>
      <c r="AJ13" s="36">
        <f t="shared" ref="AJ13:AJ37" si="10">AJ14*(K13/K14)</f>
        <v>3.5298289966179522E-2</v>
      </c>
      <c r="AK13" s="24"/>
      <c r="AL13" s="9">
        <v>0.31</v>
      </c>
      <c r="AM13" s="19">
        <f t="shared" ref="AM13:AM51" si="11">AL13/8.5</f>
        <v>3.6470588235294116E-2</v>
      </c>
      <c r="AP13" s="19">
        <f t="shared" ref="AP13:AP51" si="12">AM13</f>
        <v>3.6470588235294116E-2</v>
      </c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</row>
    <row r="14" spans="1:56" x14ac:dyDescent="0.15">
      <c r="A14" s="8">
        <v>1889</v>
      </c>
      <c r="B14" s="24">
        <v>5.56</v>
      </c>
      <c r="C14" s="24">
        <f t="shared" si="4"/>
        <v>3.7066666666666664E-2</v>
      </c>
      <c r="D14" s="24"/>
      <c r="E14" s="32">
        <f t="shared" si="0"/>
        <v>5.2615819209039558E-2</v>
      </c>
      <c r="F14" s="24"/>
      <c r="G14" s="24"/>
      <c r="H14" s="24"/>
      <c r="I14" s="24">
        <f t="shared" si="5"/>
        <v>5.2615819209039558E-2</v>
      </c>
      <c r="J14" s="24"/>
      <c r="K14" s="24">
        <f t="shared" si="6"/>
        <v>5.2615819209039558E-2</v>
      </c>
      <c r="L14" s="24"/>
      <c r="M14" s="24"/>
      <c r="N14" s="24"/>
      <c r="O14" s="24"/>
      <c r="P14" s="36">
        <f t="shared" si="1"/>
        <v>4.2772416924959283E-2</v>
      </c>
      <c r="Q14" s="24"/>
      <c r="R14" s="24">
        <v>4.92</v>
      </c>
      <c r="S14" s="24">
        <f t="shared" si="7"/>
        <v>3.2800000000000003E-2</v>
      </c>
      <c r="T14" s="24"/>
      <c r="U14" s="24">
        <f t="shared" si="2"/>
        <v>3.2800000000000003E-2</v>
      </c>
      <c r="V14" s="24"/>
      <c r="W14" s="24"/>
      <c r="Y14" s="24"/>
      <c r="Z14" s="36">
        <f t="shared" si="3"/>
        <v>0.19366994105818014</v>
      </c>
      <c r="AA14" s="24"/>
      <c r="AB14" s="24">
        <v>9.01</v>
      </c>
      <c r="AC14" s="24">
        <f t="shared" si="8"/>
        <v>0.15016666666666667</v>
      </c>
      <c r="AD14" s="24"/>
      <c r="AE14" s="24"/>
      <c r="AF14" s="24">
        <f t="shared" si="9"/>
        <v>0.15016666666666667</v>
      </c>
      <c r="AG14" s="24"/>
      <c r="AH14" s="24"/>
      <c r="AI14" s="24"/>
      <c r="AJ14" s="36">
        <f t="shared" si="10"/>
        <v>4.4910410117152889E-2</v>
      </c>
      <c r="AK14" s="24"/>
      <c r="AL14" s="9">
        <v>0.32</v>
      </c>
      <c r="AM14" s="19">
        <f t="shared" si="11"/>
        <v>3.7647058823529415E-2</v>
      </c>
      <c r="AP14" s="19">
        <f t="shared" si="12"/>
        <v>3.7647058823529415E-2</v>
      </c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</row>
    <row r="15" spans="1:56" x14ac:dyDescent="0.15">
      <c r="A15" s="8">
        <v>1890</v>
      </c>
      <c r="B15" s="24">
        <v>8.15</v>
      </c>
      <c r="C15" s="24">
        <f t="shared" si="4"/>
        <v>5.4333333333333338E-2</v>
      </c>
      <c r="D15" s="24"/>
      <c r="E15" s="32">
        <f t="shared" si="0"/>
        <v>7.7125706214689282E-2</v>
      </c>
      <c r="F15" s="24"/>
      <c r="G15" s="24"/>
      <c r="H15" s="24"/>
      <c r="I15" s="24">
        <f t="shared" si="5"/>
        <v>7.7125706214689282E-2</v>
      </c>
      <c r="J15" s="24"/>
      <c r="K15" s="24">
        <f t="shared" si="6"/>
        <v>7.7125706214689282E-2</v>
      </c>
      <c r="L15" s="24"/>
      <c r="M15" s="24"/>
      <c r="N15" s="24"/>
      <c r="O15" s="24"/>
      <c r="P15" s="36">
        <f t="shared" si="1"/>
        <v>3.6002304307389037E-2</v>
      </c>
      <c r="Q15" s="24"/>
      <c r="R15" s="24">
        <v>5.45</v>
      </c>
      <c r="S15" s="24">
        <f t="shared" si="7"/>
        <v>3.6333333333333336E-2</v>
      </c>
      <c r="T15" s="24"/>
      <c r="U15" s="24">
        <f t="shared" si="2"/>
        <v>3.6333333333333336E-2</v>
      </c>
      <c r="V15" s="24"/>
      <c r="W15" s="24"/>
      <c r="Y15" s="24"/>
      <c r="Z15" s="36">
        <f t="shared" si="3"/>
        <v>0.28388669417700868</v>
      </c>
      <c r="AA15" s="24"/>
      <c r="AB15" s="24">
        <v>8.66</v>
      </c>
      <c r="AC15" s="24">
        <f t="shared" si="8"/>
        <v>0.14433333333333334</v>
      </c>
      <c r="AD15" s="24"/>
      <c r="AE15" s="24"/>
      <c r="AF15" s="24">
        <f t="shared" si="9"/>
        <v>0.14433333333333334</v>
      </c>
      <c r="AG15" s="24"/>
      <c r="AH15" s="24"/>
      <c r="AI15" s="24"/>
      <c r="AJ15" s="36">
        <f t="shared" si="10"/>
        <v>6.5830906916330229E-2</v>
      </c>
      <c r="AK15" s="24"/>
      <c r="AL15" s="9">
        <v>0.32</v>
      </c>
      <c r="AM15" s="19">
        <f t="shared" si="11"/>
        <v>3.7647058823529415E-2</v>
      </c>
      <c r="AP15" s="19">
        <f t="shared" si="12"/>
        <v>3.7647058823529415E-2</v>
      </c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x14ac:dyDescent="0.15">
      <c r="A16" s="8">
        <v>1891</v>
      </c>
      <c r="B16" s="24">
        <v>6.86</v>
      </c>
      <c r="C16" s="24">
        <f t="shared" si="4"/>
        <v>4.5733333333333334E-2</v>
      </c>
      <c r="D16" s="24"/>
      <c r="E16" s="32">
        <f t="shared" si="0"/>
        <v>6.4918079096045203E-2</v>
      </c>
      <c r="F16" s="24"/>
      <c r="G16" s="24"/>
      <c r="H16" s="24"/>
      <c r="I16" s="24">
        <f t="shared" si="5"/>
        <v>6.4918079096045203E-2</v>
      </c>
      <c r="J16" s="24"/>
      <c r="K16" s="24">
        <f t="shared" si="6"/>
        <v>6.4918079096045203E-2</v>
      </c>
      <c r="L16" s="24"/>
      <c r="M16" s="24"/>
      <c r="N16" s="24"/>
      <c r="O16" s="24"/>
      <c r="P16" s="36">
        <f t="shared" si="1"/>
        <v>3.6737045211621466E-2</v>
      </c>
      <c r="Q16" s="24"/>
      <c r="R16" s="24">
        <v>5.12</v>
      </c>
      <c r="S16" s="24">
        <f t="shared" si="7"/>
        <v>3.4133333333333335E-2</v>
      </c>
      <c r="T16" s="24"/>
      <c r="U16" s="24">
        <f t="shared" si="2"/>
        <v>3.4133333333333335E-2</v>
      </c>
      <c r="V16" s="24"/>
      <c r="W16" s="24"/>
      <c r="Y16" s="24"/>
      <c r="Z16" s="36">
        <f t="shared" si="3"/>
        <v>0.2389524812336539</v>
      </c>
      <c r="AA16" s="24"/>
      <c r="AB16" s="24">
        <v>7.81</v>
      </c>
      <c r="AC16" s="24">
        <f t="shared" si="8"/>
        <v>0.13016666666666665</v>
      </c>
      <c r="AD16" s="24"/>
      <c r="AE16" s="24"/>
      <c r="AF16" s="24">
        <f t="shared" si="9"/>
        <v>0.13016666666666665</v>
      </c>
      <c r="AG16" s="24"/>
      <c r="AH16" s="24"/>
      <c r="AI16" s="24"/>
      <c r="AJ16" s="36">
        <f t="shared" si="10"/>
        <v>5.5411045576199421E-2</v>
      </c>
      <c r="AK16" s="24"/>
      <c r="AL16" s="9">
        <v>0.3</v>
      </c>
      <c r="AM16" s="19">
        <f t="shared" si="11"/>
        <v>3.5294117647058823E-2</v>
      </c>
      <c r="AP16" s="19">
        <f t="shared" si="12"/>
        <v>3.5294117647058823E-2</v>
      </c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x14ac:dyDescent="0.15">
      <c r="A17" s="8">
        <v>1892</v>
      </c>
      <c r="B17" s="24">
        <v>7</v>
      </c>
      <c r="C17" s="24">
        <f t="shared" si="4"/>
        <v>4.6666666666666669E-2</v>
      </c>
      <c r="D17" s="24"/>
      <c r="E17" s="32">
        <f>E18*(C17/C18)</f>
        <v>6.624293785310735E-2</v>
      </c>
      <c r="F17" s="24"/>
      <c r="G17" s="24"/>
      <c r="H17" s="24"/>
      <c r="I17" s="24">
        <f t="shared" si="5"/>
        <v>6.624293785310735E-2</v>
      </c>
      <c r="J17" s="24"/>
      <c r="K17" s="24">
        <f t="shared" si="6"/>
        <v>6.624293785310735E-2</v>
      </c>
      <c r="L17" s="24"/>
      <c r="M17" s="24"/>
      <c r="N17" s="24"/>
      <c r="O17" s="24"/>
      <c r="P17" s="36">
        <f t="shared" si="1"/>
        <v>3.7156897156897142E-2</v>
      </c>
      <c r="Q17" s="24"/>
      <c r="R17" s="24">
        <v>5.0599999999999996</v>
      </c>
      <c r="S17" s="24">
        <f t="shared" si="7"/>
        <v>3.373333333333333E-2</v>
      </c>
      <c r="T17" s="24"/>
      <c r="U17" s="24">
        <f t="shared" si="2"/>
        <v>3.373333333333333E-2</v>
      </c>
      <c r="V17" s="24"/>
      <c r="W17" s="24"/>
      <c r="Y17" s="24"/>
      <c r="Z17" s="36">
        <f t="shared" si="3"/>
        <v>0.24382906248332031</v>
      </c>
      <c r="AA17" s="24"/>
      <c r="AB17" s="24">
        <v>8.07</v>
      </c>
      <c r="AC17" s="24">
        <f t="shared" si="8"/>
        <v>0.13450000000000001</v>
      </c>
      <c r="AD17" s="24"/>
      <c r="AE17" s="24"/>
      <c r="AF17" s="24">
        <f t="shared" si="9"/>
        <v>0.13450000000000001</v>
      </c>
      <c r="AG17" s="24"/>
      <c r="AH17" s="24"/>
      <c r="AI17" s="24"/>
      <c r="AJ17" s="36">
        <f t="shared" si="10"/>
        <v>5.6541883241019816E-2</v>
      </c>
      <c r="AK17" s="24"/>
      <c r="AL17" s="9">
        <v>0.31</v>
      </c>
      <c r="AM17" s="19">
        <f t="shared" si="11"/>
        <v>3.6470588235294116E-2</v>
      </c>
      <c r="AP17" s="19">
        <f t="shared" si="12"/>
        <v>3.6470588235294116E-2</v>
      </c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x14ac:dyDescent="0.15">
      <c r="A18" s="8">
        <v>1893</v>
      </c>
      <c r="B18" s="24">
        <v>7.08</v>
      </c>
      <c r="C18" s="24">
        <f t="shared" si="4"/>
        <v>4.7199999999999999E-2</v>
      </c>
      <c r="D18" s="24">
        <v>0.67</v>
      </c>
      <c r="E18" s="24">
        <f>D18/10</f>
        <v>6.7000000000000004E-2</v>
      </c>
      <c r="F18" s="24"/>
      <c r="G18" s="24"/>
      <c r="H18" s="24"/>
      <c r="I18" s="24">
        <f t="shared" si="5"/>
        <v>6.7000000000000004E-2</v>
      </c>
      <c r="J18" s="24"/>
      <c r="K18" s="24">
        <f t="shared" si="6"/>
        <v>6.7000000000000004E-2</v>
      </c>
      <c r="L18" s="24"/>
      <c r="M18" s="24"/>
      <c r="N18" s="24"/>
      <c r="O18" s="24"/>
      <c r="P18" s="36">
        <f t="shared" si="1"/>
        <v>4.4366444366444345E-2</v>
      </c>
      <c r="Q18" s="24"/>
      <c r="R18" s="24">
        <v>5.47</v>
      </c>
      <c r="S18" s="24">
        <f t="shared" si="7"/>
        <v>3.6466666666666668E-2</v>
      </c>
      <c r="T18" s="24"/>
      <c r="U18" s="24">
        <f t="shared" si="2"/>
        <v>3.6466666666666668E-2</v>
      </c>
      <c r="V18" s="24"/>
      <c r="W18" s="24"/>
      <c r="Y18" s="24"/>
      <c r="Z18" s="36">
        <f t="shared" si="3"/>
        <v>0.24661568034027254</v>
      </c>
      <c r="AA18" s="24"/>
      <c r="AB18" s="24">
        <v>8.7799999999999994</v>
      </c>
      <c r="AC18" s="24">
        <f t="shared" si="8"/>
        <v>0.14633333333333332</v>
      </c>
      <c r="AD18" s="24"/>
      <c r="AE18" s="24"/>
      <c r="AF18" s="24">
        <f t="shared" si="9"/>
        <v>0.14633333333333332</v>
      </c>
      <c r="AG18" s="24"/>
      <c r="AH18" s="24"/>
      <c r="AI18" s="24"/>
      <c r="AJ18" s="36">
        <f t="shared" si="10"/>
        <v>5.7188076192345755E-2</v>
      </c>
      <c r="AK18" s="24"/>
      <c r="AL18" s="9">
        <v>0.31</v>
      </c>
      <c r="AM18" s="19">
        <f t="shared" si="11"/>
        <v>3.6470588235294116E-2</v>
      </c>
      <c r="AP18" s="19">
        <f t="shared" si="12"/>
        <v>3.6470588235294116E-2</v>
      </c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x14ac:dyDescent="0.15">
      <c r="A19" s="8">
        <v>1894</v>
      </c>
      <c r="B19" s="24">
        <v>8.24</v>
      </c>
      <c r="C19" s="24">
        <f t="shared" si="4"/>
        <v>5.4933333333333334E-2</v>
      </c>
      <c r="D19" s="24">
        <v>0.8</v>
      </c>
      <c r="E19" s="24">
        <f t="shared" ref="E19:E82" si="13">D19/10</f>
        <v>0.08</v>
      </c>
      <c r="F19" s="24"/>
      <c r="G19" s="24"/>
      <c r="H19" s="24"/>
      <c r="I19" s="24">
        <f t="shared" si="5"/>
        <v>0.08</v>
      </c>
      <c r="J19" s="24"/>
      <c r="K19" s="24">
        <f t="shared" si="6"/>
        <v>0.08</v>
      </c>
      <c r="L19" s="24"/>
      <c r="M19" s="24"/>
      <c r="N19" s="24"/>
      <c r="O19" s="24"/>
      <c r="P19" s="36">
        <f t="shared" si="1"/>
        <v>4.4366444366444345E-2</v>
      </c>
      <c r="Q19" s="24"/>
      <c r="R19" s="24">
        <v>5.67</v>
      </c>
      <c r="S19" s="24">
        <f t="shared" si="7"/>
        <v>3.78E-2</v>
      </c>
      <c r="T19" s="24"/>
      <c r="U19" s="24">
        <f t="shared" si="2"/>
        <v>3.78E-2</v>
      </c>
      <c r="V19" s="24"/>
      <c r="W19" s="24"/>
      <c r="Y19" s="24"/>
      <c r="Z19" s="36">
        <f t="shared" si="3"/>
        <v>0.2944664839883851</v>
      </c>
      <c r="AA19" s="24"/>
      <c r="AB19" s="24">
        <v>9.7100000000000009</v>
      </c>
      <c r="AC19" s="24">
        <f t="shared" si="8"/>
        <v>0.16183333333333336</v>
      </c>
      <c r="AD19" s="24"/>
      <c r="AE19" s="24"/>
      <c r="AF19" s="24">
        <f t="shared" si="9"/>
        <v>0.16183333333333336</v>
      </c>
      <c r="AG19" s="24"/>
      <c r="AH19" s="24"/>
      <c r="AI19" s="24"/>
      <c r="AJ19" s="36">
        <f t="shared" si="10"/>
        <v>6.8284270080412837E-2</v>
      </c>
      <c r="AK19" s="24"/>
      <c r="AL19" s="9">
        <v>0.3</v>
      </c>
      <c r="AM19" s="19">
        <f t="shared" si="11"/>
        <v>3.5294117647058823E-2</v>
      </c>
      <c r="AP19" s="19">
        <f t="shared" si="12"/>
        <v>3.5294117647058823E-2</v>
      </c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x14ac:dyDescent="0.15">
      <c r="A20" s="8">
        <v>1895</v>
      </c>
      <c r="B20" s="24">
        <v>8.2100000000000009</v>
      </c>
      <c r="C20" s="24">
        <f t="shared" si="4"/>
        <v>5.4733333333333342E-2</v>
      </c>
      <c r="D20" s="24">
        <v>0.8</v>
      </c>
      <c r="E20" s="24">
        <f t="shared" si="13"/>
        <v>0.08</v>
      </c>
      <c r="F20" s="24"/>
      <c r="G20" s="24"/>
      <c r="H20" s="24"/>
      <c r="I20" s="24">
        <f t="shared" si="5"/>
        <v>0.08</v>
      </c>
      <c r="J20" s="24"/>
      <c r="K20" s="24">
        <f t="shared" si="6"/>
        <v>0.08</v>
      </c>
      <c r="L20" s="24"/>
      <c r="M20" s="24"/>
      <c r="N20" s="24"/>
      <c r="O20" s="24"/>
      <c r="P20" s="36">
        <f t="shared" si="1"/>
        <v>4.7139347139347115E-2</v>
      </c>
      <c r="Q20" s="24"/>
      <c r="R20" s="24">
        <v>5.87</v>
      </c>
      <c r="S20" s="24">
        <f t="shared" si="7"/>
        <v>3.9133333333333332E-2</v>
      </c>
      <c r="T20" s="24"/>
      <c r="U20" s="24">
        <f t="shared" si="2"/>
        <v>3.9133333333333332E-2</v>
      </c>
      <c r="V20" s="24"/>
      <c r="W20" s="24"/>
      <c r="Y20" s="24"/>
      <c r="Z20" s="36">
        <f t="shared" si="3"/>
        <v>0.2944664839883851</v>
      </c>
      <c r="AA20" s="24"/>
      <c r="AB20" s="24">
        <v>9.3699999999999992</v>
      </c>
      <c r="AC20" s="24">
        <f t="shared" si="8"/>
        <v>0.15616666666666665</v>
      </c>
      <c r="AD20" s="24"/>
      <c r="AE20" s="24"/>
      <c r="AF20" s="24">
        <f t="shared" si="9"/>
        <v>0.15616666666666665</v>
      </c>
      <c r="AG20" s="24"/>
      <c r="AH20" s="24"/>
      <c r="AI20" s="24"/>
      <c r="AJ20" s="36">
        <f t="shared" si="10"/>
        <v>6.8284270080412837E-2</v>
      </c>
      <c r="AK20" s="24"/>
      <c r="AL20" s="9">
        <v>0.3</v>
      </c>
      <c r="AM20" s="19">
        <f t="shared" si="11"/>
        <v>3.5294117647058823E-2</v>
      </c>
      <c r="AP20" s="19">
        <f t="shared" si="12"/>
        <v>3.5294117647058823E-2</v>
      </c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x14ac:dyDescent="0.15">
      <c r="A21" s="8">
        <v>1896</v>
      </c>
      <c r="B21" s="24">
        <v>9.16</v>
      </c>
      <c r="C21" s="24">
        <f t="shared" si="4"/>
        <v>6.1066666666666665E-2</v>
      </c>
      <c r="D21" s="24">
        <v>0.85</v>
      </c>
      <c r="E21" s="24">
        <f t="shared" si="13"/>
        <v>8.4999999999999992E-2</v>
      </c>
      <c r="F21" s="24"/>
      <c r="G21" s="24"/>
      <c r="H21" s="24"/>
      <c r="I21" s="24">
        <f t="shared" si="5"/>
        <v>8.4999999999999992E-2</v>
      </c>
      <c r="J21" s="24"/>
      <c r="K21" s="24">
        <f t="shared" si="6"/>
        <v>8.4999999999999992E-2</v>
      </c>
      <c r="L21" s="24"/>
      <c r="M21" s="24"/>
      <c r="N21" s="24"/>
      <c r="O21" s="24"/>
      <c r="P21" s="36">
        <f t="shared" si="1"/>
        <v>5.8785538785538771E-2</v>
      </c>
      <c r="Q21" s="24"/>
      <c r="R21" s="24">
        <v>6.42</v>
      </c>
      <c r="S21" s="24">
        <f t="shared" si="7"/>
        <v>4.2799999999999998E-2</v>
      </c>
      <c r="T21" s="24"/>
      <c r="U21" s="24">
        <f t="shared" si="2"/>
        <v>4.2799999999999998E-2</v>
      </c>
      <c r="V21" s="24"/>
      <c r="W21" s="24"/>
      <c r="Y21" s="24"/>
      <c r="Z21" s="36">
        <f t="shared" si="3"/>
        <v>0.31287063923765912</v>
      </c>
      <c r="AA21" s="24"/>
      <c r="AB21" s="24">
        <v>9.76</v>
      </c>
      <c r="AC21" s="24">
        <f t="shared" si="8"/>
        <v>0.16266666666666665</v>
      </c>
      <c r="AD21" s="24"/>
      <c r="AE21" s="24"/>
      <c r="AF21" s="24">
        <f t="shared" si="9"/>
        <v>0.16266666666666665</v>
      </c>
      <c r="AG21" s="24"/>
      <c r="AH21" s="24"/>
      <c r="AI21" s="24"/>
      <c r="AJ21" s="36">
        <f t="shared" si="10"/>
        <v>7.2552036960438632E-2</v>
      </c>
      <c r="AK21" s="24"/>
      <c r="AL21" s="9">
        <v>0.32</v>
      </c>
      <c r="AM21" s="19">
        <f t="shared" si="11"/>
        <v>3.7647058823529415E-2</v>
      </c>
      <c r="AP21" s="19">
        <f t="shared" si="12"/>
        <v>3.7647058823529415E-2</v>
      </c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x14ac:dyDescent="0.15">
      <c r="A22" s="8">
        <v>1897</v>
      </c>
      <c r="B22" s="24">
        <v>11.81</v>
      </c>
      <c r="C22" s="24">
        <f t="shared" si="4"/>
        <v>7.8733333333333336E-2</v>
      </c>
      <c r="D22" s="24">
        <v>1.06</v>
      </c>
      <c r="E22" s="24">
        <f t="shared" si="13"/>
        <v>0.10600000000000001</v>
      </c>
      <c r="F22" s="24"/>
      <c r="G22" s="24"/>
      <c r="H22" s="24"/>
      <c r="I22" s="24">
        <f t="shared" si="5"/>
        <v>0.10600000000000001</v>
      </c>
      <c r="J22" s="24"/>
      <c r="K22" s="24">
        <f t="shared" si="6"/>
        <v>0.10600000000000001</v>
      </c>
      <c r="L22" s="24"/>
      <c r="M22" s="24"/>
      <c r="N22" s="24"/>
      <c r="O22" s="24"/>
      <c r="P22" s="36">
        <f t="shared" si="1"/>
        <v>7.1540891540891521E-2</v>
      </c>
      <c r="Q22" s="24"/>
      <c r="R22" s="24">
        <v>7.92</v>
      </c>
      <c r="S22" s="24">
        <f t="shared" si="7"/>
        <v>5.28E-2</v>
      </c>
      <c r="T22" s="24"/>
      <c r="U22" s="24">
        <f t="shared" si="2"/>
        <v>5.28E-2</v>
      </c>
      <c r="V22" s="24"/>
      <c r="W22" s="24"/>
      <c r="Y22" s="24"/>
      <c r="Z22" s="36">
        <f t="shared" si="3"/>
        <v>0.39016809128461027</v>
      </c>
      <c r="AA22" s="24"/>
      <c r="AB22" s="24">
        <v>10</v>
      </c>
      <c r="AC22" s="24">
        <f t="shared" si="8"/>
        <v>0.16666666666666666</v>
      </c>
      <c r="AD22" s="24"/>
      <c r="AE22" s="24"/>
      <c r="AF22" s="24">
        <f t="shared" si="9"/>
        <v>0.16666666666666666</v>
      </c>
      <c r="AG22" s="24"/>
      <c r="AH22" s="24"/>
      <c r="AI22" s="24"/>
      <c r="AJ22" s="36">
        <f t="shared" si="10"/>
        <v>9.0476657856547016E-2</v>
      </c>
      <c r="AK22" s="24"/>
      <c r="AL22" s="9">
        <v>0.37</v>
      </c>
      <c r="AM22" s="19">
        <f t="shared" si="11"/>
        <v>4.3529411764705879E-2</v>
      </c>
      <c r="AP22" s="19">
        <f t="shared" si="12"/>
        <v>4.3529411764705879E-2</v>
      </c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x14ac:dyDescent="0.15">
      <c r="A23" s="8">
        <v>1898</v>
      </c>
      <c r="B23" s="24">
        <v>13.11</v>
      </c>
      <c r="C23" s="24">
        <f t="shared" si="4"/>
        <v>8.7399999999999992E-2</v>
      </c>
      <c r="D23" s="24">
        <v>1.29</v>
      </c>
      <c r="E23" s="24">
        <f t="shared" si="13"/>
        <v>0.129</v>
      </c>
      <c r="F23" s="24"/>
      <c r="G23" s="24"/>
      <c r="H23" s="24"/>
      <c r="I23" s="24">
        <f t="shared" si="5"/>
        <v>0.129</v>
      </c>
      <c r="J23" s="24"/>
      <c r="K23" s="24">
        <f t="shared" si="6"/>
        <v>0.129</v>
      </c>
      <c r="L23" s="24"/>
      <c r="M23" s="24"/>
      <c r="N23" s="24"/>
      <c r="O23" s="24"/>
      <c r="P23" s="36">
        <f t="shared" si="1"/>
        <v>4.8248508248508237E-2</v>
      </c>
      <c r="Q23" s="24"/>
      <c r="R23" s="24">
        <v>8.7799999999999994</v>
      </c>
      <c r="S23" s="24">
        <f t="shared" si="7"/>
        <v>5.8533333333333326E-2</v>
      </c>
      <c r="T23" s="24"/>
      <c r="U23" s="24">
        <f t="shared" si="2"/>
        <v>5.8533333333333326E-2</v>
      </c>
      <c r="V23" s="24"/>
      <c r="W23" s="24"/>
      <c r="Y23" s="24"/>
      <c r="Z23" s="36">
        <f t="shared" si="3"/>
        <v>0.47482720543127099</v>
      </c>
      <c r="AA23" s="24"/>
      <c r="AB23" s="24">
        <v>10.18</v>
      </c>
      <c r="AC23" s="24">
        <f t="shared" si="8"/>
        <v>0.16966666666666666</v>
      </c>
      <c r="AD23" s="24"/>
      <c r="AE23" s="24"/>
      <c r="AF23" s="24">
        <f t="shared" si="9"/>
        <v>0.16966666666666666</v>
      </c>
      <c r="AG23" s="24"/>
      <c r="AH23" s="24"/>
      <c r="AI23" s="24"/>
      <c r="AJ23" s="36">
        <f t="shared" si="10"/>
        <v>0.1101083855046657</v>
      </c>
      <c r="AK23" s="24"/>
      <c r="AL23" s="9">
        <v>0.35</v>
      </c>
      <c r="AM23" s="19">
        <f t="shared" si="11"/>
        <v>4.1176470588235294E-2</v>
      </c>
      <c r="AP23" s="19">
        <f t="shared" si="12"/>
        <v>4.1176470588235294E-2</v>
      </c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x14ac:dyDescent="0.15">
      <c r="A24" s="8">
        <v>1899</v>
      </c>
      <c r="B24" s="24">
        <v>9.84</v>
      </c>
      <c r="C24" s="24">
        <f t="shared" si="4"/>
        <v>6.5600000000000006E-2</v>
      </c>
      <c r="D24" s="24">
        <v>0.87</v>
      </c>
      <c r="E24" s="24">
        <f t="shared" si="13"/>
        <v>8.6999999999999994E-2</v>
      </c>
      <c r="F24" s="24"/>
      <c r="G24" s="24"/>
      <c r="H24" s="24"/>
      <c r="I24" s="24">
        <f t="shared" si="5"/>
        <v>8.6999999999999994E-2</v>
      </c>
      <c r="J24" s="24"/>
      <c r="K24" s="24">
        <f t="shared" si="6"/>
        <v>8.6999999999999994E-2</v>
      </c>
      <c r="L24" s="24"/>
      <c r="M24" s="24"/>
      <c r="N24" s="24"/>
      <c r="O24" s="24"/>
      <c r="P24" s="36">
        <f>P25*(E25/E26)</f>
        <v>5.9894699894699893E-2</v>
      </c>
      <c r="Q24" s="24"/>
      <c r="R24" s="24">
        <v>8.41</v>
      </c>
      <c r="S24" s="24">
        <f t="shared" si="7"/>
        <v>5.6066666666666667E-2</v>
      </c>
      <c r="T24" s="24"/>
      <c r="U24" s="24">
        <f t="shared" si="2"/>
        <v>5.6066666666666667E-2</v>
      </c>
      <c r="V24" s="24"/>
      <c r="W24" s="24"/>
      <c r="Y24" s="24"/>
      <c r="Z24" s="36">
        <f t="shared" si="3"/>
        <v>0.3202323013373688</v>
      </c>
      <c r="AA24" s="24"/>
      <c r="AB24" s="24">
        <v>9.7899999999999991</v>
      </c>
      <c r="AC24" s="24">
        <f t="shared" si="8"/>
        <v>0.16316666666666665</v>
      </c>
      <c r="AD24" s="24"/>
      <c r="AE24" s="24"/>
      <c r="AF24" s="24">
        <f t="shared" si="9"/>
        <v>0.16316666666666665</v>
      </c>
      <c r="AG24" s="24"/>
      <c r="AH24" s="24"/>
      <c r="AI24" s="24"/>
      <c r="AJ24" s="36">
        <f t="shared" si="10"/>
        <v>7.4259143712448961E-2</v>
      </c>
      <c r="AK24" s="24"/>
      <c r="AL24" s="9">
        <v>0.36</v>
      </c>
      <c r="AM24" s="19">
        <f t="shared" si="11"/>
        <v>4.2352941176470586E-2</v>
      </c>
      <c r="AP24" s="19">
        <f t="shared" si="12"/>
        <v>4.2352941176470586E-2</v>
      </c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x14ac:dyDescent="0.15">
      <c r="A25" s="8">
        <v>1900</v>
      </c>
      <c r="B25" s="24">
        <v>11.32</v>
      </c>
      <c r="C25" s="24">
        <f t="shared" si="4"/>
        <v>7.5466666666666668E-2</v>
      </c>
      <c r="D25" s="24">
        <v>1.08</v>
      </c>
      <c r="E25" s="24">
        <f t="shared" si="13"/>
        <v>0.10800000000000001</v>
      </c>
      <c r="F25" s="24"/>
      <c r="G25" s="24"/>
      <c r="H25" s="24"/>
      <c r="I25" s="24">
        <f t="shared" si="5"/>
        <v>0.10800000000000001</v>
      </c>
      <c r="J25" s="37">
        <f t="shared" ref="J25:J38" si="14">J26*(AR26/AR27)</f>
        <v>3.6457574716592243E-2</v>
      </c>
      <c r="K25" s="24">
        <f t="shared" si="6"/>
        <v>0.10800000000000001</v>
      </c>
      <c r="L25" s="24"/>
      <c r="M25" s="24">
        <v>4.74</v>
      </c>
      <c r="N25" s="24">
        <f>M25/77</f>
        <v>6.1558441558441562E-2</v>
      </c>
      <c r="O25" s="24"/>
      <c r="P25" s="24">
        <f t="shared" ref="P25:P47" si="15">N25</f>
        <v>6.1558441558441562E-2</v>
      </c>
      <c r="Q25" s="24"/>
      <c r="R25" s="24">
        <v>8.16</v>
      </c>
      <c r="S25" s="24">
        <f t="shared" si="7"/>
        <v>5.4400000000000004E-2</v>
      </c>
      <c r="T25" s="24"/>
      <c r="U25" s="24">
        <f t="shared" si="2"/>
        <v>5.4400000000000004E-2</v>
      </c>
      <c r="V25" s="24"/>
      <c r="W25" s="24"/>
      <c r="Y25" s="24"/>
      <c r="Z25" s="36">
        <f t="shared" si="3"/>
        <v>0.39752975338431995</v>
      </c>
      <c r="AA25" s="24"/>
      <c r="AB25" s="24">
        <v>10.02</v>
      </c>
      <c r="AC25" s="24">
        <f t="shared" si="8"/>
        <v>0.16699999999999998</v>
      </c>
      <c r="AD25" s="24"/>
      <c r="AE25" s="24"/>
      <c r="AF25" s="24">
        <f t="shared" si="9"/>
        <v>0.16699999999999998</v>
      </c>
      <c r="AG25" s="24"/>
      <c r="AH25" s="24"/>
      <c r="AI25" s="24"/>
      <c r="AJ25" s="36">
        <f t="shared" si="10"/>
        <v>9.2183764608557345E-2</v>
      </c>
      <c r="AK25" s="24"/>
      <c r="AL25" s="18">
        <v>0.37</v>
      </c>
      <c r="AM25" s="19">
        <f t="shared" si="11"/>
        <v>4.3529411764705879E-2</v>
      </c>
      <c r="AP25" s="19">
        <f t="shared" si="12"/>
        <v>4.3529411764705879E-2</v>
      </c>
      <c r="AQ25" s="18"/>
      <c r="AR25" s="18"/>
      <c r="AS25" s="12"/>
      <c r="AT25" s="18"/>
      <c r="AU25" s="18"/>
      <c r="AV25" s="18"/>
      <c r="AW25" s="18"/>
      <c r="AX25" s="18"/>
      <c r="AY25" s="18"/>
      <c r="AZ25" s="18"/>
      <c r="BA25" s="18"/>
      <c r="BB25" s="12"/>
      <c r="BC25" s="18"/>
      <c r="BD25" s="18"/>
    </row>
    <row r="26" spans="1:56" x14ac:dyDescent="0.15">
      <c r="A26" s="8">
        <v>1901</v>
      </c>
      <c r="B26" s="24">
        <v>11.47</v>
      </c>
      <c r="C26" s="24">
        <f t="shared" si="4"/>
        <v>7.6466666666666669E-2</v>
      </c>
      <c r="D26" s="24">
        <v>1.1100000000000001</v>
      </c>
      <c r="E26" s="24">
        <f t="shared" si="13"/>
        <v>0.11100000000000002</v>
      </c>
      <c r="F26" s="24"/>
      <c r="G26" s="24"/>
      <c r="H26" s="24"/>
      <c r="I26" s="24">
        <f t="shared" si="5"/>
        <v>0.11100000000000002</v>
      </c>
      <c r="J26" s="37">
        <f t="shared" si="14"/>
        <v>3.6846248221033523E-2</v>
      </c>
      <c r="K26" s="24">
        <f t="shared" si="6"/>
        <v>0.11100000000000002</v>
      </c>
      <c r="L26" s="24"/>
      <c r="M26" s="24">
        <v>4.07</v>
      </c>
      <c r="N26" s="24">
        <f t="shared" ref="N26:N51" si="16">M26/77</f>
        <v>5.2857142857142859E-2</v>
      </c>
      <c r="O26" s="24"/>
      <c r="P26" s="24">
        <f t="shared" si="15"/>
        <v>5.2857142857142859E-2</v>
      </c>
      <c r="Q26" s="24"/>
      <c r="R26" s="24">
        <v>7.43</v>
      </c>
      <c r="S26" s="24">
        <f t="shared" si="7"/>
        <v>4.9533333333333332E-2</v>
      </c>
      <c r="T26" s="24"/>
      <c r="U26" s="24">
        <f t="shared" si="2"/>
        <v>4.9533333333333332E-2</v>
      </c>
      <c r="V26" s="24"/>
      <c r="W26" s="24"/>
      <c r="Y26" s="24"/>
      <c r="Z26" s="36">
        <f t="shared" si="3"/>
        <v>0.40857224653388441</v>
      </c>
      <c r="AA26" s="24"/>
      <c r="AB26" s="24">
        <v>10.76</v>
      </c>
      <c r="AC26" s="24">
        <f t="shared" si="8"/>
        <v>0.17933333333333332</v>
      </c>
      <c r="AD26" s="24"/>
      <c r="AE26" s="24"/>
      <c r="AF26" s="24">
        <f t="shared" si="9"/>
        <v>0.17933333333333332</v>
      </c>
      <c r="AG26" s="24"/>
      <c r="AH26" s="24"/>
      <c r="AI26" s="24"/>
      <c r="AJ26" s="36">
        <f t="shared" si="10"/>
        <v>9.4744424736572838E-2</v>
      </c>
      <c r="AK26" s="24"/>
      <c r="AL26" s="18">
        <v>0.38</v>
      </c>
      <c r="AM26" s="19">
        <f t="shared" si="11"/>
        <v>4.4705882352941179E-2</v>
      </c>
      <c r="AP26" s="19">
        <f t="shared" si="12"/>
        <v>4.4705882352941179E-2</v>
      </c>
      <c r="AQ26" s="18"/>
      <c r="AR26" s="15">
        <v>0.46899999999999997</v>
      </c>
      <c r="AS26" s="12"/>
      <c r="AT26" s="18"/>
      <c r="AU26" s="18"/>
      <c r="AV26" s="18"/>
      <c r="AW26" s="18"/>
      <c r="AX26" s="18"/>
      <c r="AY26" s="18"/>
      <c r="AZ26" s="18"/>
      <c r="BA26" s="18"/>
      <c r="BB26" s="12"/>
      <c r="BC26" s="18"/>
      <c r="BD26" s="18"/>
    </row>
    <row r="27" spans="1:56" x14ac:dyDescent="0.15">
      <c r="A27" s="8">
        <v>1902</v>
      </c>
      <c r="B27" s="24">
        <v>12.07</v>
      </c>
      <c r="C27" s="24">
        <f t="shared" si="4"/>
        <v>8.0466666666666672E-2</v>
      </c>
      <c r="D27" s="24">
        <v>1.1299999999999999</v>
      </c>
      <c r="E27" s="24">
        <f t="shared" si="13"/>
        <v>0.11299999999999999</v>
      </c>
      <c r="F27" s="24"/>
      <c r="G27" s="24"/>
      <c r="H27" s="24"/>
      <c r="I27" s="24">
        <f t="shared" si="5"/>
        <v>0.11299999999999999</v>
      </c>
      <c r="J27" s="37">
        <f t="shared" si="14"/>
        <v>3.9178289247681214E-2</v>
      </c>
      <c r="K27" s="24">
        <f t="shared" si="6"/>
        <v>0.11299999999999999</v>
      </c>
      <c r="L27" s="24"/>
      <c r="M27" s="24">
        <v>4.45</v>
      </c>
      <c r="N27" s="24">
        <f t="shared" si="16"/>
        <v>5.7792207792207798E-2</v>
      </c>
      <c r="O27" s="24"/>
      <c r="P27" s="24">
        <f t="shared" si="15"/>
        <v>5.7792207792207798E-2</v>
      </c>
      <c r="Q27" s="24"/>
      <c r="R27" s="24">
        <v>7.08</v>
      </c>
      <c r="S27" s="24">
        <f t="shared" si="7"/>
        <v>4.7199999999999999E-2</v>
      </c>
      <c r="T27" s="24"/>
      <c r="U27" s="24">
        <f t="shared" si="2"/>
        <v>4.7199999999999999E-2</v>
      </c>
      <c r="V27" s="24"/>
      <c r="W27" s="24"/>
      <c r="Y27" s="24"/>
      <c r="Z27" s="36">
        <f t="shared" si="3"/>
        <v>0.41593390863359397</v>
      </c>
      <c r="AA27" s="24"/>
      <c r="AB27" s="24">
        <v>10.46</v>
      </c>
      <c r="AC27" s="24">
        <f t="shared" si="8"/>
        <v>0.17433333333333334</v>
      </c>
      <c r="AD27" s="24"/>
      <c r="AE27" s="24"/>
      <c r="AF27" s="24">
        <f t="shared" si="9"/>
        <v>0.17433333333333334</v>
      </c>
      <c r="AG27" s="24"/>
      <c r="AH27" s="24"/>
      <c r="AI27" s="24"/>
      <c r="AJ27" s="36">
        <f t="shared" si="10"/>
        <v>9.6451531488583139E-2</v>
      </c>
      <c r="AK27" s="24"/>
      <c r="AL27" s="18">
        <v>0.38</v>
      </c>
      <c r="AM27" s="19">
        <f t="shared" si="11"/>
        <v>4.4705882352941179E-2</v>
      </c>
      <c r="AP27" s="19">
        <f t="shared" si="12"/>
        <v>4.4705882352941179E-2</v>
      </c>
      <c r="AQ27" s="18"/>
      <c r="AR27" s="15">
        <v>0.47399999999999998</v>
      </c>
      <c r="AS27" s="12"/>
      <c r="AT27" s="18"/>
      <c r="AU27" s="18"/>
      <c r="AV27" s="18"/>
      <c r="AW27" s="18"/>
      <c r="AX27" s="18"/>
      <c r="AY27" s="18"/>
      <c r="AZ27" s="18"/>
      <c r="BA27" s="18"/>
      <c r="BB27" s="12"/>
      <c r="BC27" s="18"/>
      <c r="BD27" s="18"/>
    </row>
    <row r="28" spans="1:56" x14ac:dyDescent="0.15">
      <c r="A28" s="8">
        <v>1903</v>
      </c>
      <c r="B28" s="24">
        <v>13.68</v>
      </c>
      <c r="C28" s="24">
        <f t="shared" si="4"/>
        <v>9.1200000000000003E-2</v>
      </c>
      <c r="D28" s="24">
        <v>1.29</v>
      </c>
      <c r="E28" s="24">
        <f t="shared" si="13"/>
        <v>0.129</v>
      </c>
      <c r="F28" s="24"/>
      <c r="G28" s="24"/>
      <c r="H28" s="24"/>
      <c r="I28" s="24">
        <f t="shared" si="5"/>
        <v>0.129</v>
      </c>
      <c r="J28" s="37">
        <f t="shared" si="14"/>
        <v>4.1199391470775878E-2</v>
      </c>
      <c r="K28" s="24">
        <f t="shared" si="6"/>
        <v>0.129</v>
      </c>
      <c r="L28" s="24"/>
      <c r="M28" s="24">
        <v>6.18</v>
      </c>
      <c r="N28" s="24">
        <f t="shared" si="16"/>
        <v>8.0259740259740253E-2</v>
      </c>
      <c r="O28" s="24"/>
      <c r="P28" s="24">
        <f t="shared" si="15"/>
        <v>8.0259740259740253E-2</v>
      </c>
      <c r="Q28" s="24"/>
      <c r="R28" s="24">
        <v>8.11</v>
      </c>
      <c r="S28" s="24">
        <f t="shared" si="7"/>
        <v>5.4066666666666666E-2</v>
      </c>
      <c r="T28" s="24"/>
      <c r="U28" s="24">
        <f t="shared" si="2"/>
        <v>5.4066666666666666E-2</v>
      </c>
      <c r="V28" s="24"/>
      <c r="W28" s="24"/>
      <c r="Y28" s="24"/>
      <c r="Z28" s="36">
        <f t="shared" si="3"/>
        <v>0.47482720543127105</v>
      </c>
      <c r="AA28" s="24"/>
      <c r="AB28" s="24">
        <v>10.91</v>
      </c>
      <c r="AC28" s="24">
        <f t="shared" si="8"/>
        <v>0.18183333333333335</v>
      </c>
      <c r="AD28" s="24"/>
      <c r="AE28" s="24"/>
      <c r="AF28" s="24">
        <f t="shared" si="9"/>
        <v>0.18183333333333335</v>
      </c>
      <c r="AG28" s="24"/>
      <c r="AH28" s="24"/>
      <c r="AI28" s="24"/>
      <c r="AJ28" s="36">
        <f t="shared" si="10"/>
        <v>0.11010838550466572</v>
      </c>
      <c r="AK28" s="24"/>
      <c r="AL28" s="18">
        <v>0.36</v>
      </c>
      <c r="AM28" s="19">
        <f t="shared" si="11"/>
        <v>4.2352941176470586E-2</v>
      </c>
      <c r="AP28" s="19">
        <f t="shared" si="12"/>
        <v>4.2352941176470586E-2</v>
      </c>
      <c r="AQ28" s="18"/>
      <c r="AR28" s="15">
        <v>0.504</v>
      </c>
      <c r="AS28" s="12"/>
      <c r="AT28" s="18"/>
      <c r="AU28" s="18"/>
      <c r="AV28" s="18"/>
      <c r="AW28" s="18"/>
      <c r="AX28" s="18"/>
      <c r="AY28" s="18"/>
      <c r="AZ28" s="18"/>
      <c r="BA28" s="18"/>
      <c r="BB28" s="12"/>
      <c r="BC28" s="18"/>
      <c r="BD28" s="18"/>
    </row>
    <row r="29" spans="1:56" x14ac:dyDescent="0.15">
      <c r="A29" s="8">
        <v>1904</v>
      </c>
      <c r="B29" s="24">
        <v>12.89</v>
      </c>
      <c r="C29" s="24">
        <f t="shared" si="4"/>
        <v>8.5933333333333334E-2</v>
      </c>
      <c r="D29" s="24">
        <v>1.22</v>
      </c>
      <c r="E29" s="24">
        <f t="shared" si="13"/>
        <v>0.122</v>
      </c>
      <c r="F29" s="24"/>
      <c r="G29" s="24"/>
      <c r="H29" s="24"/>
      <c r="I29" s="24">
        <f t="shared" si="5"/>
        <v>0.122</v>
      </c>
      <c r="J29" s="37">
        <f t="shared" si="14"/>
        <v>4.4231044805417868E-2</v>
      </c>
      <c r="K29" s="24">
        <f t="shared" si="6"/>
        <v>0.122</v>
      </c>
      <c r="L29" s="24"/>
      <c r="M29" s="24">
        <v>7.17</v>
      </c>
      <c r="N29" s="24">
        <f t="shared" si="16"/>
        <v>9.3116883116883112E-2</v>
      </c>
      <c r="O29" s="24"/>
      <c r="P29" s="24">
        <f t="shared" si="15"/>
        <v>9.3116883116883112E-2</v>
      </c>
      <c r="Q29" s="24"/>
      <c r="R29" s="24">
        <v>10.11</v>
      </c>
      <c r="S29" s="24">
        <f t="shared" si="7"/>
        <v>6.7400000000000002E-2</v>
      </c>
      <c r="T29" s="24"/>
      <c r="U29" s="24">
        <f t="shared" si="2"/>
        <v>6.7400000000000002E-2</v>
      </c>
      <c r="V29" s="24"/>
      <c r="W29" s="24"/>
      <c r="Y29" s="24"/>
      <c r="Z29" s="36">
        <f t="shared" si="3"/>
        <v>0.44906138808228735</v>
      </c>
      <c r="AA29" s="24"/>
      <c r="AB29" s="24">
        <v>14.63</v>
      </c>
      <c r="AC29" s="24">
        <f t="shared" si="8"/>
        <v>0.24383333333333335</v>
      </c>
      <c r="AD29" s="24"/>
      <c r="AE29" s="24"/>
      <c r="AF29" s="24">
        <f t="shared" si="9"/>
        <v>0.24383333333333335</v>
      </c>
      <c r="AG29" s="24"/>
      <c r="AH29" s="24"/>
      <c r="AI29" s="24"/>
      <c r="AJ29" s="36">
        <f t="shared" si="10"/>
        <v>0.10413351187262959</v>
      </c>
      <c r="AK29" s="24"/>
      <c r="AL29" s="18">
        <v>0.41</v>
      </c>
      <c r="AM29" s="19">
        <f t="shared" si="11"/>
        <v>4.8235294117647057E-2</v>
      </c>
      <c r="AP29" s="19">
        <f t="shared" si="12"/>
        <v>4.8235294117647057E-2</v>
      </c>
      <c r="AQ29" s="18"/>
      <c r="AR29" s="15">
        <v>0.53</v>
      </c>
      <c r="AS29" s="12"/>
      <c r="AT29" s="18"/>
      <c r="AU29" s="18"/>
      <c r="AV29" s="18"/>
      <c r="AW29" s="18"/>
      <c r="AX29" s="18"/>
      <c r="AY29" s="18"/>
      <c r="AZ29" s="18"/>
      <c r="BA29" s="18"/>
      <c r="BB29" s="12"/>
      <c r="BC29" s="18"/>
      <c r="BD29" s="18"/>
    </row>
    <row r="30" spans="1:56" x14ac:dyDescent="0.15">
      <c r="A30" s="8">
        <v>1905</v>
      </c>
      <c r="B30" s="24">
        <v>12.66</v>
      </c>
      <c r="C30" s="24">
        <f t="shared" si="4"/>
        <v>8.4400000000000003E-2</v>
      </c>
      <c r="D30" s="24">
        <v>1.18</v>
      </c>
      <c r="E30" s="24">
        <f t="shared" si="13"/>
        <v>0.11799999999999999</v>
      </c>
      <c r="F30" s="24"/>
      <c r="G30" s="24"/>
      <c r="H30" s="24"/>
      <c r="I30" s="24">
        <f t="shared" si="5"/>
        <v>0.11799999999999999</v>
      </c>
      <c r="J30" s="37">
        <f t="shared" si="14"/>
        <v>4.5552534720518227E-2</v>
      </c>
      <c r="K30" s="24">
        <f t="shared" si="6"/>
        <v>0.11799999999999999</v>
      </c>
      <c r="L30" s="24"/>
      <c r="M30" s="24">
        <v>6.59</v>
      </c>
      <c r="N30" s="24">
        <f t="shared" si="16"/>
        <v>8.5584415584415582E-2</v>
      </c>
      <c r="O30" s="24"/>
      <c r="P30" s="24">
        <f t="shared" si="15"/>
        <v>8.5584415584415582E-2</v>
      </c>
      <c r="Q30" s="24"/>
      <c r="R30" s="24">
        <v>9.9</v>
      </c>
      <c r="S30" s="24">
        <f t="shared" si="7"/>
        <v>6.6000000000000003E-2</v>
      </c>
      <c r="T30" s="24"/>
      <c r="U30" s="24">
        <f t="shared" si="2"/>
        <v>6.6000000000000003E-2</v>
      </c>
      <c r="V30" s="24"/>
      <c r="W30" s="24"/>
      <c r="Y30" s="24"/>
      <c r="Z30" s="36">
        <f t="shared" si="3"/>
        <v>0.43433806388286805</v>
      </c>
      <c r="AA30" s="24"/>
      <c r="AB30" s="24">
        <v>16.579999999999998</v>
      </c>
      <c r="AC30" s="24">
        <f t="shared" si="8"/>
        <v>0.27633333333333332</v>
      </c>
      <c r="AD30" s="24"/>
      <c r="AE30" s="24"/>
      <c r="AF30" s="24">
        <f t="shared" si="9"/>
        <v>0.27633333333333332</v>
      </c>
      <c r="AG30" s="24"/>
      <c r="AH30" s="24"/>
      <c r="AI30" s="24"/>
      <c r="AJ30" s="36">
        <f t="shared" si="10"/>
        <v>0.10071929836860893</v>
      </c>
      <c r="AK30" s="24"/>
      <c r="AL30" s="18">
        <v>0.47</v>
      </c>
      <c r="AM30" s="19">
        <f t="shared" si="11"/>
        <v>5.529411764705882E-2</v>
      </c>
      <c r="AP30" s="19">
        <f t="shared" si="12"/>
        <v>5.529411764705882E-2</v>
      </c>
      <c r="AQ30" s="18"/>
      <c r="AR30" s="15">
        <v>0.56899999999999995</v>
      </c>
      <c r="AS30" s="12"/>
      <c r="AT30" s="18"/>
      <c r="AU30" s="18"/>
      <c r="AV30" s="18"/>
      <c r="AW30" s="18"/>
      <c r="AX30" s="18"/>
      <c r="AY30" s="18"/>
      <c r="AZ30" s="18"/>
      <c r="BA30" s="18"/>
      <c r="BB30" s="12"/>
      <c r="BC30" s="18"/>
      <c r="BD30" s="18"/>
    </row>
    <row r="31" spans="1:56" x14ac:dyDescent="0.15">
      <c r="A31" s="8">
        <v>1906</v>
      </c>
      <c r="B31" s="24">
        <v>14.464345794392525</v>
      </c>
      <c r="C31" s="24">
        <f t="shared" si="4"/>
        <v>9.6428971962616836E-2</v>
      </c>
      <c r="D31" s="24">
        <v>1.36</v>
      </c>
      <c r="E31" s="24">
        <f>D31/10</f>
        <v>0.13600000000000001</v>
      </c>
      <c r="F31" s="24"/>
      <c r="G31" s="24"/>
      <c r="H31" s="24"/>
      <c r="I31" s="24">
        <f t="shared" si="5"/>
        <v>0.13600000000000001</v>
      </c>
      <c r="J31" s="37">
        <f t="shared" si="14"/>
        <v>4.9128330961378024E-2</v>
      </c>
      <c r="K31" s="24">
        <f t="shared" si="6"/>
        <v>0.13600000000000001</v>
      </c>
      <c r="L31" s="24"/>
      <c r="M31" s="24">
        <v>4.2108022922636099</v>
      </c>
      <c r="N31" s="24">
        <f t="shared" si="16"/>
        <v>5.4685744055371556E-2</v>
      </c>
      <c r="O31" s="24"/>
      <c r="P31" s="24">
        <f t="shared" si="15"/>
        <v>5.4685744055371556E-2</v>
      </c>
      <c r="Q31" s="24"/>
      <c r="R31" s="24">
        <v>9.5348360655737707</v>
      </c>
      <c r="S31" s="24">
        <f t="shared" si="7"/>
        <v>6.3565573770491809E-2</v>
      </c>
      <c r="T31" s="24"/>
      <c r="U31" s="24">
        <f t="shared" si="2"/>
        <v>6.3565573770491809E-2</v>
      </c>
      <c r="V31" s="24"/>
      <c r="W31" s="24"/>
      <c r="Y31" s="24"/>
      <c r="Z31" s="36">
        <f t="shared" si="3"/>
        <v>0.50059302278025475</v>
      </c>
      <c r="AA31" s="24"/>
      <c r="AB31" s="24">
        <v>15.120803307737743</v>
      </c>
      <c r="AC31" s="24">
        <f t="shared" si="8"/>
        <v>0.25201338846229571</v>
      </c>
      <c r="AD31" s="24"/>
      <c r="AE31" s="24"/>
      <c r="AF31" s="24">
        <f t="shared" si="9"/>
        <v>0.25201338846229571</v>
      </c>
      <c r="AG31" s="24"/>
      <c r="AH31" s="24"/>
      <c r="AI31" s="24"/>
      <c r="AJ31" s="36">
        <f t="shared" si="10"/>
        <v>0.11608325913670184</v>
      </c>
      <c r="AK31" s="24"/>
      <c r="AL31" s="18">
        <v>0.50810810810810814</v>
      </c>
      <c r="AM31" s="19">
        <f t="shared" si="11"/>
        <v>5.9777424483306842E-2</v>
      </c>
      <c r="AP31" s="19">
        <f t="shared" si="12"/>
        <v>5.9777424483306842E-2</v>
      </c>
      <c r="AQ31" s="18"/>
      <c r="AR31" s="15">
        <v>0.58599999999999997</v>
      </c>
      <c r="AS31" s="12"/>
      <c r="AT31" s="18"/>
      <c r="AU31" s="18"/>
      <c r="AV31" s="18"/>
      <c r="AW31" s="18"/>
      <c r="AX31" s="18"/>
      <c r="AY31" s="18"/>
      <c r="AZ31" s="18"/>
      <c r="BA31" s="18"/>
      <c r="BB31" s="12"/>
      <c r="BC31" s="18"/>
      <c r="BD31" s="18"/>
    </row>
    <row r="32" spans="1:56" x14ac:dyDescent="0.15">
      <c r="A32" s="8">
        <v>1907</v>
      </c>
      <c r="B32" s="24">
        <v>16.189813084112153</v>
      </c>
      <c r="C32" s="24">
        <f t="shared" si="4"/>
        <v>0.10793208722741435</v>
      </c>
      <c r="D32" s="24">
        <v>1.49</v>
      </c>
      <c r="E32" s="24">
        <f t="shared" si="13"/>
        <v>0.14899999999999999</v>
      </c>
      <c r="F32" s="24"/>
      <c r="G32" s="24"/>
      <c r="H32" s="24"/>
      <c r="I32" s="24">
        <f t="shared" si="5"/>
        <v>0.14899999999999999</v>
      </c>
      <c r="J32" s="37">
        <f t="shared" si="14"/>
        <v>4.7340432840948125E-2</v>
      </c>
      <c r="K32" s="24">
        <f t="shared" si="6"/>
        <v>0.14899999999999999</v>
      </c>
      <c r="L32" s="24"/>
      <c r="M32" s="24">
        <v>4.9849856733524351</v>
      </c>
      <c r="N32" s="24">
        <f t="shared" si="16"/>
        <v>6.4740073679901755E-2</v>
      </c>
      <c r="O32" s="24"/>
      <c r="P32" s="24">
        <f t="shared" si="15"/>
        <v>6.4740073679901755E-2</v>
      </c>
      <c r="Q32" s="24"/>
      <c r="R32" s="24">
        <v>10.285450819672132</v>
      </c>
      <c r="S32" s="24">
        <f t="shared" si="7"/>
        <v>6.8569672131147549E-2</v>
      </c>
      <c r="T32" s="24"/>
      <c r="U32" s="24">
        <f t="shared" si="2"/>
        <v>6.8569672131147549E-2</v>
      </c>
      <c r="V32" s="24"/>
      <c r="W32" s="24"/>
      <c r="Y32" s="24"/>
      <c r="Z32" s="36">
        <f t="shared" si="3"/>
        <v>0.5484438264283672</v>
      </c>
      <c r="AA32" s="24"/>
      <c r="AB32" s="24">
        <v>15.669226225634967</v>
      </c>
      <c r="AC32" s="24">
        <f t="shared" si="8"/>
        <v>0.26115377042724947</v>
      </c>
      <c r="AD32" s="24"/>
      <c r="AE32" s="24"/>
      <c r="AF32" s="24">
        <f t="shared" si="9"/>
        <v>0.26115377042724947</v>
      </c>
      <c r="AG32" s="24"/>
      <c r="AH32" s="24"/>
      <c r="AI32" s="24"/>
      <c r="AJ32" s="36">
        <f t="shared" si="10"/>
        <v>0.12717945302476891</v>
      </c>
      <c r="AK32" s="24"/>
      <c r="AL32" s="18">
        <v>0.52081081081081071</v>
      </c>
      <c r="AM32" s="19">
        <f t="shared" si="11"/>
        <v>6.1271860095389492E-2</v>
      </c>
      <c r="AP32" s="19">
        <f t="shared" si="12"/>
        <v>6.1271860095389492E-2</v>
      </c>
      <c r="AQ32" s="18"/>
      <c r="AR32" s="15">
        <v>0.63200000000000001</v>
      </c>
      <c r="AS32" s="12"/>
      <c r="AT32" s="18"/>
      <c r="AU32" s="18"/>
      <c r="AV32" s="18"/>
      <c r="AW32" s="18"/>
      <c r="AX32" s="18"/>
      <c r="AY32" s="18"/>
      <c r="AZ32" s="18"/>
      <c r="BA32" s="18"/>
      <c r="BB32" s="12"/>
      <c r="BC32" s="18"/>
      <c r="BD32" s="18"/>
    </row>
    <row r="33" spans="1:56" x14ac:dyDescent="0.15">
      <c r="A33" s="8">
        <v>1908</v>
      </c>
      <c r="B33" s="24">
        <v>15.765841121495328</v>
      </c>
      <c r="C33" s="24">
        <f t="shared" si="4"/>
        <v>0.10510560747663551</v>
      </c>
      <c r="D33" s="24">
        <v>1.38</v>
      </c>
      <c r="E33" s="24">
        <f t="shared" si="13"/>
        <v>0.13799999999999998</v>
      </c>
      <c r="F33" s="24"/>
      <c r="G33" s="24"/>
      <c r="H33" s="24"/>
      <c r="I33" s="24">
        <f t="shared" si="5"/>
        <v>0.13799999999999998</v>
      </c>
      <c r="J33" s="37">
        <f t="shared" si="14"/>
        <v>4.5163861216076941E-2</v>
      </c>
      <c r="K33" s="24">
        <f t="shared" si="6"/>
        <v>0.13799999999999998</v>
      </c>
      <c r="L33" s="24"/>
      <c r="M33" s="24">
        <v>5.6553151862464182</v>
      </c>
      <c r="N33" s="24">
        <f t="shared" si="16"/>
        <v>7.3445651769434003E-2</v>
      </c>
      <c r="O33" s="24"/>
      <c r="P33" s="24">
        <f t="shared" si="15"/>
        <v>7.3445651769434003E-2</v>
      </c>
      <c r="Q33" s="24"/>
      <c r="R33" s="24">
        <v>8.6624999999999996</v>
      </c>
      <c r="S33" s="24">
        <f t="shared" si="7"/>
        <v>5.7749999999999996E-2</v>
      </c>
      <c r="T33" s="24"/>
      <c r="U33" s="24">
        <f t="shared" si="2"/>
        <v>5.7749999999999996E-2</v>
      </c>
      <c r="V33" s="24"/>
      <c r="W33" s="24"/>
      <c r="Y33" s="24"/>
      <c r="Z33" s="36">
        <f t="shared" si="3"/>
        <v>0.5079546848799642</v>
      </c>
      <c r="AA33" s="24"/>
      <c r="AB33" s="24">
        <v>17.030490253987004</v>
      </c>
      <c r="AC33" s="24">
        <f t="shared" si="8"/>
        <v>0.28384150423311671</v>
      </c>
      <c r="AD33" s="24"/>
      <c r="AE33" s="24"/>
      <c r="AF33" s="24">
        <f t="shared" si="9"/>
        <v>0.28384150423311671</v>
      </c>
      <c r="AG33" s="24"/>
      <c r="AH33" s="24"/>
      <c r="AI33" s="24"/>
      <c r="AJ33" s="36">
        <f t="shared" si="10"/>
        <v>0.11779036588871213</v>
      </c>
      <c r="AK33" s="24"/>
      <c r="AL33" s="18">
        <v>0.48270270270270266</v>
      </c>
      <c r="AM33" s="19">
        <f t="shared" si="11"/>
        <v>5.6788553259141492E-2</v>
      </c>
      <c r="AP33" s="19">
        <f t="shared" si="12"/>
        <v>5.6788553259141492E-2</v>
      </c>
      <c r="AQ33" s="18"/>
      <c r="AR33" s="15">
        <v>0.60899999999999999</v>
      </c>
      <c r="AS33" s="12"/>
      <c r="AT33" s="18"/>
      <c r="AU33" s="18"/>
      <c r="AV33" s="18"/>
      <c r="AW33" s="18"/>
      <c r="AX33" s="18"/>
      <c r="AY33" s="18"/>
      <c r="AZ33" s="18"/>
      <c r="BA33" s="18"/>
      <c r="BB33" s="12"/>
      <c r="BC33" s="18"/>
      <c r="BD33" s="18"/>
    </row>
    <row r="34" spans="1:56" x14ac:dyDescent="0.15">
      <c r="A34" s="8">
        <v>1909</v>
      </c>
      <c r="B34" s="24">
        <v>12.995233644859814</v>
      </c>
      <c r="C34" s="24">
        <f t="shared" si="4"/>
        <v>8.6634890965732098E-2</v>
      </c>
      <c r="D34" s="24">
        <v>1.17</v>
      </c>
      <c r="E34" s="24">
        <f t="shared" si="13"/>
        <v>0.11699999999999999</v>
      </c>
      <c r="F34" s="24"/>
      <c r="G34" s="24"/>
      <c r="H34" s="24"/>
      <c r="I34" s="24">
        <f t="shared" si="5"/>
        <v>0.11699999999999999</v>
      </c>
      <c r="J34" s="37">
        <f t="shared" si="14"/>
        <v>4.5708004122294733E-2</v>
      </c>
      <c r="K34" s="24">
        <f t="shared" si="6"/>
        <v>0.11699999999999999</v>
      </c>
      <c r="L34" s="24"/>
      <c r="M34" s="24">
        <v>5.4192836676217757</v>
      </c>
      <c r="N34" s="24">
        <f t="shared" si="16"/>
        <v>7.0380307371711373E-2</v>
      </c>
      <c r="O34" s="24"/>
      <c r="P34" s="24">
        <f t="shared" si="15"/>
        <v>7.0380307371711373E-2</v>
      </c>
      <c r="Q34" s="24"/>
      <c r="R34" s="24">
        <v>7.5568647540983616</v>
      </c>
      <c r="S34" s="24">
        <f t="shared" si="7"/>
        <v>5.0379098360655745E-2</v>
      </c>
      <c r="T34" s="24"/>
      <c r="U34" s="24">
        <f t="shared" si="2"/>
        <v>5.0379098360655745E-2</v>
      </c>
      <c r="V34" s="24"/>
      <c r="W34" s="24"/>
      <c r="Y34" s="24"/>
      <c r="Z34" s="36">
        <f t="shared" si="3"/>
        <v>0.43065723283301316</v>
      </c>
      <c r="AA34" s="24"/>
      <c r="AB34" s="24">
        <v>16.531033668044898</v>
      </c>
      <c r="AC34" s="24">
        <f t="shared" si="8"/>
        <v>0.27551722780074833</v>
      </c>
      <c r="AD34" s="24"/>
      <c r="AE34" s="24"/>
      <c r="AF34" s="24">
        <f t="shared" si="9"/>
        <v>0.27551722780074833</v>
      </c>
      <c r="AG34" s="24"/>
      <c r="AH34" s="24"/>
      <c r="AI34" s="24"/>
      <c r="AJ34" s="36">
        <f t="shared" si="10"/>
        <v>9.9865744992603755E-2</v>
      </c>
      <c r="AK34" s="24"/>
      <c r="AL34" s="18">
        <v>0.45729729729729723</v>
      </c>
      <c r="AM34" s="19">
        <f t="shared" si="11"/>
        <v>5.3799682034976148E-2</v>
      </c>
      <c r="AP34" s="19">
        <f t="shared" si="12"/>
        <v>5.3799682034976148E-2</v>
      </c>
      <c r="AQ34" s="18"/>
      <c r="AR34" s="15">
        <v>0.58099999999999996</v>
      </c>
      <c r="AS34" s="12"/>
      <c r="AT34" s="18"/>
      <c r="AU34" s="18"/>
      <c r="AV34" s="18"/>
      <c r="AW34" s="18"/>
      <c r="AX34" s="18"/>
      <c r="AY34" s="18"/>
      <c r="AZ34" s="18"/>
      <c r="BA34" s="18"/>
      <c r="BB34" s="12"/>
      <c r="BC34" s="18"/>
      <c r="BD34" s="18"/>
    </row>
    <row r="35" spans="1:56" x14ac:dyDescent="0.15">
      <c r="A35" s="8">
        <v>1910</v>
      </c>
      <c r="B35" s="24">
        <v>13.083971962616824</v>
      </c>
      <c r="C35" s="24">
        <f t="shared" si="4"/>
        <v>8.7226479750778824E-2</v>
      </c>
      <c r="D35" s="24">
        <v>1.1000000000000001</v>
      </c>
      <c r="E35" s="24">
        <f t="shared" si="13"/>
        <v>0.11000000000000001</v>
      </c>
      <c r="F35" s="24"/>
      <c r="G35" s="24"/>
      <c r="H35" s="24"/>
      <c r="I35" s="24">
        <f t="shared" si="5"/>
        <v>0.11000000000000001</v>
      </c>
      <c r="J35" s="37">
        <f t="shared" si="14"/>
        <v>4.7418167541836372E-2</v>
      </c>
      <c r="K35" s="24">
        <f t="shared" si="6"/>
        <v>0.11000000000000001</v>
      </c>
      <c r="L35" s="24"/>
      <c r="M35" s="24">
        <v>4.7395128939828073</v>
      </c>
      <c r="N35" s="24">
        <f t="shared" si="16"/>
        <v>6.1552115506270225E-2</v>
      </c>
      <c r="O35" s="24"/>
      <c r="P35" s="24">
        <f t="shared" si="15"/>
        <v>6.1552115506270225E-2</v>
      </c>
      <c r="Q35" s="24"/>
      <c r="R35" s="24">
        <v>9.5044057377049178</v>
      </c>
      <c r="S35" s="24">
        <f t="shared" si="7"/>
        <v>6.3362704918032781E-2</v>
      </c>
      <c r="T35" s="24"/>
      <c r="U35" s="24">
        <f t="shared" si="2"/>
        <v>6.3362704918032781E-2</v>
      </c>
      <c r="V35" s="24"/>
      <c r="W35" s="24"/>
      <c r="Y35" s="24"/>
      <c r="Z35" s="36">
        <f t="shared" si="3"/>
        <v>0.40489141548402952</v>
      </c>
      <c r="AA35" s="24"/>
      <c r="AB35" s="24">
        <v>18.616999409332546</v>
      </c>
      <c r="AC35" s="24">
        <f t="shared" si="8"/>
        <v>0.31028332348887577</v>
      </c>
      <c r="AD35" s="24"/>
      <c r="AE35" s="24"/>
      <c r="AF35" s="24">
        <f t="shared" si="9"/>
        <v>0.31028332348887577</v>
      </c>
      <c r="AG35" s="24"/>
      <c r="AH35" s="24"/>
      <c r="AI35" s="24"/>
      <c r="AJ35" s="36">
        <f t="shared" si="10"/>
        <v>9.3890871360567646E-2</v>
      </c>
      <c r="AK35" s="24"/>
      <c r="AL35" s="18">
        <v>0.48270270270270266</v>
      </c>
      <c r="AM35" s="19">
        <f t="shared" si="11"/>
        <v>5.6788553259141492E-2</v>
      </c>
      <c r="AP35" s="19">
        <f t="shared" si="12"/>
        <v>5.6788553259141492E-2</v>
      </c>
      <c r="AQ35" s="18"/>
      <c r="AR35" s="15">
        <v>0.58799999999999997</v>
      </c>
      <c r="AS35" s="12"/>
      <c r="AT35" s="18"/>
      <c r="AU35" s="18"/>
      <c r="AV35" s="18"/>
      <c r="AW35" s="18"/>
      <c r="AX35" s="18"/>
      <c r="AY35" s="18"/>
      <c r="AZ35" s="18"/>
      <c r="BA35" s="18"/>
      <c r="BB35" s="12"/>
      <c r="BC35" s="18"/>
      <c r="BD35" s="18"/>
    </row>
    <row r="36" spans="1:56" x14ac:dyDescent="0.15">
      <c r="A36" s="8">
        <v>1911</v>
      </c>
      <c r="B36" s="24">
        <v>17.077196261682243</v>
      </c>
      <c r="C36" s="24">
        <f t="shared" si="4"/>
        <v>0.11384797507788162</v>
      </c>
      <c r="D36" s="24">
        <v>1.45</v>
      </c>
      <c r="E36" s="24">
        <f t="shared" si="13"/>
        <v>0.14499999999999999</v>
      </c>
      <c r="F36" s="24"/>
      <c r="G36" s="24"/>
      <c r="H36" s="24"/>
      <c r="I36" s="24">
        <f t="shared" si="5"/>
        <v>0.14499999999999999</v>
      </c>
      <c r="J36" s="37">
        <f t="shared" si="14"/>
        <v>5.0216616773813602E-2</v>
      </c>
      <c r="K36" s="24">
        <f t="shared" si="6"/>
        <v>0.14499999999999999</v>
      </c>
      <c r="L36" s="24"/>
      <c r="M36" s="24">
        <v>5.2682234957020055</v>
      </c>
      <c r="N36" s="24">
        <f t="shared" si="16"/>
        <v>6.84184869571689E-2</v>
      </c>
      <c r="O36" s="24"/>
      <c r="P36" s="24">
        <f t="shared" si="15"/>
        <v>6.84184869571689E-2</v>
      </c>
      <c r="Q36" s="24"/>
      <c r="R36" s="24">
        <v>9.4232581967213118</v>
      </c>
      <c r="S36" s="24">
        <f t="shared" si="7"/>
        <v>6.2821721311475412E-2</v>
      </c>
      <c r="T36" s="24"/>
      <c r="U36" s="24">
        <f t="shared" si="2"/>
        <v>6.2821721311475412E-2</v>
      </c>
      <c r="V36" s="24"/>
      <c r="W36" s="24"/>
      <c r="Y36" s="24"/>
      <c r="Z36" s="36">
        <f t="shared" si="3"/>
        <v>0.53372050222894785</v>
      </c>
      <c r="AA36" s="24"/>
      <c r="AB36" s="24"/>
      <c r="AD36" s="24"/>
      <c r="AE36" s="24"/>
      <c r="AF36" s="36">
        <f>AC37*(K36/K37)</f>
        <v>0.29249702349929929</v>
      </c>
      <c r="AG36" s="24"/>
      <c r="AH36" s="24"/>
      <c r="AI36" s="24"/>
      <c r="AJ36" s="36">
        <f t="shared" si="10"/>
        <v>0.12376523952074822</v>
      </c>
      <c r="AK36" s="24"/>
      <c r="AL36" s="18">
        <v>0.52081081081081071</v>
      </c>
      <c r="AM36" s="19">
        <f t="shared" si="11"/>
        <v>6.1271860095389492E-2</v>
      </c>
      <c r="AP36" s="19">
        <f t="shared" si="12"/>
        <v>6.1271860095389492E-2</v>
      </c>
      <c r="AQ36" s="18"/>
      <c r="AR36" s="15">
        <v>0.61</v>
      </c>
      <c r="AS36" s="12"/>
      <c r="AT36" s="18"/>
      <c r="AU36" s="18"/>
      <c r="AV36" s="18"/>
      <c r="AW36" s="18"/>
      <c r="AX36" s="18"/>
      <c r="AY36" s="18"/>
      <c r="AZ36" s="18"/>
      <c r="BA36" s="18"/>
      <c r="BB36" s="12"/>
      <c r="BC36" s="18"/>
      <c r="BD36" s="18"/>
    </row>
    <row r="37" spans="1:56" x14ac:dyDescent="0.15">
      <c r="A37" s="8">
        <v>1912</v>
      </c>
      <c r="B37" s="24">
        <v>20.459112149532711</v>
      </c>
      <c r="C37" s="24">
        <f t="shared" si="4"/>
        <v>0.13639408099688474</v>
      </c>
      <c r="D37" s="24">
        <v>1.7</v>
      </c>
      <c r="E37" s="24">
        <f t="shared" si="13"/>
        <v>0.16999999999999998</v>
      </c>
      <c r="F37" s="24"/>
      <c r="G37" s="24"/>
      <c r="H37" s="24"/>
      <c r="I37" s="24">
        <f t="shared" si="5"/>
        <v>0.16999999999999998</v>
      </c>
      <c r="J37" s="37">
        <f t="shared" si="14"/>
        <v>5.0294351474701855E-2</v>
      </c>
      <c r="K37" s="24">
        <f t="shared" si="6"/>
        <v>0.16999999999999998</v>
      </c>
      <c r="L37" s="24"/>
      <c r="M37" s="24">
        <v>7.8268051575931219</v>
      </c>
      <c r="N37" s="24">
        <f t="shared" si="16"/>
        <v>0.10164682022848211</v>
      </c>
      <c r="O37" s="24"/>
      <c r="P37" s="24">
        <f t="shared" si="15"/>
        <v>0.10164682022848211</v>
      </c>
      <c r="Q37" s="24"/>
      <c r="R37" s="24">
        <v>10.640471311475411</v>
      </c>
      <c r="S37" s="24">
        <f t="shared" si="7"/>
        <v>7.0936475409836067E-2</v>
      </c>
      <c r="T37" s="24"/>
      <c r="U37" s="24">
        <f t="shared" si="2"/>
        <v>7.0936475409836067E-2</v>
      </c>
      <c r="V37" s="24"/>
      <c r="W37" s="24"/>
      <c r="Y37" s="24"/>
      <c r="Z37" s="36">
        <f t="shared" si="3"/>
        <v>0.62574127847531813</v>
      </c>
      <c r="AA37" s="24"/>
      <c r="AB37" s="24">
        <v>20.575652687536916</v>
      </c>
      <c r="AC37" s="24">
        <f t="shared" si="8"/>
        <v>0.34292754479228194</v>
      </c>
      <c r="AD37" s="24"/>
      <c r="AE37" s="24"/>
      <c r="AF37" s="24">
        <f>AC37</f>
        <v>0.34292754479228194</v>
      </c>
      <c r="AG37" s="24"/>
      <c r="AH37" s="24"/>
      <c r="AI37" s="24"/>
      <c r="AJ37" s="36">
        <f t="shared" si="10"/>
        <v>0.14510407392087724</v>
      </c>
      <c r="AK37" s="24"/>
      <c r="AL37" s="18">
        <v>0.4954054054054054</v>
      </c>
      <c r="AM37" s="19">
        <f t="shared" si="11"/>
        <v>5.8282988871224163E-2</v>
      </c>
      <c r="AP37" s="19">
        <f t="shared" si="12"/>
        <v>5.8282988871224163E-2</v>
      </c>
      <c r="AQ37" s="18"/>
      <c r="AR37" s="15">
        <v>0.64600000000000002</v>
      </c>
      <c r="AS37" s="12"/>
      <c r="AT37" s="18"/>
      <c r="AU37" s="18"/>
      <c r="AV37" s="18"/>
      <c r="AW37" s="18"/>
      <c r="AX37" s="18"/>
      <c r="AY37" s="18"/>
      <c r="AZ37" s="18"/>
      <c r="BA37" s="18"/>
      <c r="BB37" s="12"/>
      <c r="BC37" s="18"/>
      <c r="BD37" s="18"/>
    </row>
    <row r="38" spans="1:56" x14ac:dyDescent="0.15">
      <c r="A38" s="8">
        <v>1913</v>
      </c>
      <c r="B38" s="24">
        <v>21.139439252336452</v>
      </c>
      <c r="C38" s="24">
        <f t="shared" si="4"/>
        <v>0.14092959501557634</v>
      </c>
      <c r="D38" s="24">
        <v>1.83</v>
      </c>
      <c r="E38" s="24">
        <f t="shared" si="13"/>
        <v>0.183</v>
      </c>
      <c r="F38" s="24"/>
      <c r="G38" s="24"/>
      <c r="H38" s="24"/>
      <c r="I38" s="24">
        <f t="shared" si="5"/>
        <v>0.183</v>
      </c>
      <c r="J38" s="37">
        <f t="shared" si="14"/>
        <v>4.8040045148942417E-2</v>
      </c>
      <c r="K38" s="24">
        <f t="shared" si="6"/>
        <v>0.183</v>
      </c>
      <c r="L38" s="24"/>
      <c r="M38" s="24">
        <v>7.4963610315186244</v>
      </c>
      <c r="N38" s="24">
        <f t="shared" si="16"/>
        <v>9.7355338071670447E-2</v>
      </c>
      <c r="O38" s="24"/>
      <c r="P38" s="24">
        <f t="shared" si="15"/>
        <v>9.7355338071670447E-2</v>
      </c>
      <c r="Q38" s="24"/>
      <c r="R38" s="24">
        <v>10.681045081967213</v>
      </c>
      <c r="S38" s="24">
        <f t="shared" si="7"/>
        <v>7.1206967213114758E-2</v>
      </c>
      <c r="T38" s="24"/>
      <c r="U38" s="24">
        <f t="shared" si="2"/>
        <v>7.1206967213114758E-2</v>
      </c>
      <c r="V38" s="24"/>
      <c r="W38" s="24"/>
      <c r="Y38" s="24"/>
      <c r="Z38" s="36">
        <f t="shared" si="3"/>
        <v>0.67359208212343069</v>
      </c>
      <c r="AA38" s="24"/>
      <c r="AB38" s="24"/>
      <c r="AD38" s="24"/>
      <c r="AE38" s="24"/>
      <c r="AF38" s="36">
        <f>AF39*(K38/K39)</f>
        <v>0.59779999999999989</v>
      </c>
      <c r="AG38" s="24"/>
      <c r="AH38" s="24"/>
      <c r="AI38" s="24"/>
      <c r="AJ38" s="36">
        <f>AJ39*(K38/K39)</f>
        <v>0.15620026780894433</v>
      </c>
      <c r="AK38" s="24"/>
      <c r="AL38" s="18">
        <v>0.50810810810810814</v>
      </c>
      <c r="AM38" s="19">
        <f t="shared" si="11"/>
        <v>5.9777424483306842E-2</v>
      </c>
      <c r="AP38" s="19">
        <f t="shared" si="12"/>
        <v>5.9777424483306842E-2</v>
      </c>
      <c r="AQ38" s="18"/>
      <c r="AR38" s="15">
        <v>0.64700000000000002</v>
      </c>
      <c r="AS38" s="12"/>
      <c r="AT38" s="18"/>
      <c r="AU38" s="18"/>
      <c r="AV38" s="18"/>
      <c r="AW38" s="18"/>
      <c r="AX38" s="18"/>
      <c r="AY38" s="18"/>
      <c r="AZ38" s="18"/>
      <c r="BA38" s="18"/>
      <c r="BB38" s="12"/>
      <c r="BC38" s="18"/>
      <c r="BD38" s="18"/>
    </row>
    <row r="39" spans="1:56" x14ac:dyDescent="0.15">
      <c r="A39" s="8">
        <v>1914</v>
      </c>
      <c r="B39" s="24">
        <v>15.923598130841121</v>
      </c>
      <c r="C39" s="24">
        <f t="shared" si="4"/>
        <v>0.10615732087227414</v>
      </c>
      <c r="D39" s="24">
        <v>1.4</v>
      </c>
      <c r="E39" s="24">
        <f t="shared" si="13"/>
        <v>0.13999999999999999</v>
      </c>
      <c r="F39" s="24"/>
      <c r="G39" s="24"/>
      <c r="H39" s="24"/>
      <c r="I39" s="24">
        <f t="shared" si="5"/>
        <v>0.13999999999999999</v>
      </c>
      <c r="J39" s="32">
        <f>J47*(AX39/AX47)</f>
        <v>4.858418805516021E-2</v>
      </c>
      <c r="K39" s="24">
        <f t="shared" si="6"/>
        <v>0.13999999999999999</v>
      </c>
      <c r="L39" s="24"/>
      <c r="M39" s="24">
        <v>4.956661891117478</v>
      </c>
      <c r="N39" s="24">
        <f t="shared" si="16"/>
        <v>6.4372232352175041E-2</v>
      </c>
      <c r="O39" s="24"/>
      <c r="P39" s="24">
        <f t="shared" si="15"/>
        <v>6.4372232352175041E-2</v>
      </c>
      <c r="Q39" s="24"/>
      <c r="R39" s="24">
        <v>10.691188524590164</v>
      </c>
      <c r="S39" s="24">
        <f t="shared" si="7"/>
        <v>7.127459016393442E-2</v>
      </c>
      <c r="T39" s="24"/>
      <c r="U39" s="24">
        <v>7.127459016393442E-2</v>
      </c>
      <c r="V39" s="24"/>
      <c r="W39" s="24"/>
      <c r="Y39" s="24"/>
      <c r="Z39" s="32">
        <f>Z46*(AX39/AX47)</f>
        <v>0.51531634697967377</v>
      </c>
      <c r="AA39" s="24"/>
      <c r="AB39" s="24"/>
      <c r="AD39" s="24"/>
      <c r="AE39" s="24"/>
      <c r="AF39" s="36">
        <f>AF40*(K39/K40)</f>
        <v>0.45733333333333326</v>
      </c>
      <c r="AG39" s="24"/>
      <c r="AH39" s="24"/>
      <c r="AI39" s="24"/>
      <c r="AJ39" s="32">
        <f>AJ47*(AX39/AX47)</f>
        <v>0.11949747264072244</v>
      </c>
      <c r="AK39" s="24"/>
      <c r="AL39" s="18">
        <v>0.43189189189189187</v>
      </c>
      <c r="AM39" s="19">
        <f t="shared" si="11"/>
        <v>5.0810810810810805E-2</v>
      </c>
      <c r="AP39" s="19">
        <v>5.0810810810810805E-2</v>
      </c>
      <c r="AQ39" s="18"/>
      <c r="AR39" s="15">
        <v>0.61799999999999999</v>
      </c>
      <c r="AS39" s="12"/>
      <c r="AT39" s="18"/>
      <c r="AU39" s="18"/>
      <c r="AV39" s="18"/>
      <c r="AW39" s="18">
        <v>100</v>
      </c>
      <c r="AX39" s="18">
        <v>100</v>
      </c>
      <c r="AY39" s="18"/>
      <c r="AZ39" s="18"/>
      <c r="BA39" s="18"/>
      <c r="BB39" s="12">
        <v>100</v>
      </c>
      <c r="BC39" s="18">
        <v>100</v>
      </c>
      <c r="BD39" s="18"/>
    </row>
    <row r="40" spans="1:56" x14ac:dyDescent="0.15">
      <c r="A40" s="8">
        <v>1915</v>
      </c>
      <c r="B40" s="24"/>
      <c r="C40" s="24"/>
      <c r="D40" s="24">
        <v>1.0900000000000001</v>
      </c>
      <c r="E40" s="24">
        <f t="shared" si="13"/>
        <v>0.10900000000000001</v>
      </c>
      <c r="F40" s="24"/>
      <c r="G40" s="24"/>
      <c r="H40" s="24"/>
      <c r="I40" s="24">
        <f t="shared" si="5"/>
        <v>0.10900000000000001</v>
      </c>
      <c r="J40" s="37">
        <f t="shared" ref="J40:J46" si="17">J39*(AR40/AR39)</f>
        <v>4.913449439235458E-2</v>
      </c>
      <c r="K40" s="24">
        <f t="shared" si="6"/>
        <v>0.10900000000000001</v>
      </c>
      <c r="L40" s="24"/>
      <c r="M40" s="24"/>
      <c r="N40" s="24"/>
      <c r="O40" s="24"/>
      <c r="P40" s="36">
        <f>P39*(K40/K39)</f>
        <v>5.0118380902764867E-2</v>
      </c>
      <c r="Q40" s="24"/>
      <c r="R40" s="24"/>
      <c r="S40" s="24"/>
      <c r="T40" s="24"/>
      <c r="U40" s="32">
        <v>7.003729508196721E-2</v>
      </c>
      <c r="V40" s="24"/>
      <c r="W40" s="24"/>
      <c r="Y40" s="24"/>
      <c r="Z40" s="36">
        <f t="shared" ref="Z40:Z45" si="18">Z39*(K40/K39)</f>
        <v>0.40121058443417468</v>
      </c>
      <c r="AA40" s="24"/>
      <c r="AB40" s="24"/>
      <c r="AD40" s="24"/>
      <c r="AE40" s="24"/>
      <c r="AF40" s="36">
        <f>AC41*(K40/K41)</f>
        <v>0.3560666666666667</v>
      </c>
      <c r="AG40" s="24"/>
      <c r="AH40" s="24"/>
      <c r="AI40" s="24"/>
      <c r="AJ40" s="36">
        <f>AJ39*(K40/K39)</f>
        <v>9.3037317984562495E-2</v>
      </c>
      <c r="AK40" s="24"/>
      <c r="AL40" s="18"/>
      <c r="AP40" s="29">
        <v>5.1875993640699516E-2</v>
      </c>
      <c r="AQ40" s="18"/>
      <c r="AR40" s="15">
        <v>0.625</v>
      </c>
      <c r="AS40" s="12"/>
      <c r="AT40" s="18"/>
      <c r="AU40" s="18"/>
      <c r="AV40" s="18"/>
      <c r="AW40" s="18"/>
      <c r="AX40" s="18"/>
      <c r="AY40" s="18"/>
      <c r="AZ40" s="18"/>
      <c r="BA40" s="18"/>
      <c r="BB40" s="12"/>
      <c r="BC40" s="18"/>
      <c r="BD40" s="18"/>
    </row>
    <row r="41" spans="1:56" x14ac:dyDescent="0.15">
      <c r="A41" s="8">
        <v>1916</v>
      </c>
      <c r="B41" s="24">
        <v>13.1</v>
      </c>
      <c r="C41" s="24">
        <f t="shared" si="4"/>
        <v>8.7333333333333332E-2</v>
      </c>
      <c r="D41" s="24">
        <v>1.1499999999999999</v>
      </c>
      <c r="E41" s="24">
        <f t="shared" si="13"/>
        <v>0.11499999999999999</v>
      </c>
      <c r="F41" s="24"/>
      <c r="G41" s="24"/>
      <c r="H41" s="24"/>
      <c r="I41" s="24">
        <f t="shared" si="5"/>
        <v>0.11499999999999999</v>
      </c>
      <c r="J41" s="37">
        <f t="shared" si="17"/>
        <v>5.9433084416992098E-2</v>
      </c>
      <c r="K41" s="24">
        <f t="shared" si="6"/>
        <v>0.11499999999999999</v>
      </c>
      <c r="L41" s="24"/>
      <c r="M41" s="24">
        <v>4.96</v>
      </c>
      <c r="N41" s="24">
        <f t="shared" si="16"/>
        <v>6.4415584415584412E-2</v>
      </c>
      <c r="O41" s="24"/>
      <c r="P41" s="24">
        <f t="shared" si="15"/>
        <v>6.4415584415584412E-2</v>
      </c>
      <c r="Q41" s="24"/>
      <c r="R41" s="24">
        <v>10.32</v>
      </c>
      <c r="S41" s="24">
        <f t="shared" si="7"/>
        <v>6.88E-2</v>
      </c>
      <c r="T41" s="24"/>
      <c r="U41" s="24">
        <v>6.88E-2</v>
      </c>
      <c r="V41" s="24"/>
      <c r="W41" s="24"/>
      <c r="Y41" s="24"/>
      <c r="Z41" s="36">
        <f t="shared" si="18"/>
        <v>0.42329557073330354</v>
      </c>
      <c r="AA41" s="24"/>
      <c r="AB41" s="24">
        <v>22.54</v>
      </c>
      <c r="AC41" s="24">
        <f t="shared" si="8"/>
        <v>0.37566666666666665</v>
      </c>
      <c r="AD41" s="24"/>
      <c r="AE41" s="24"/>
      <c r="AF41" s="24">
        <f>AC41</f>
        <v>0.37566666666666665</v>
      </c>
      <c r="AG41" s="24"/>
      <c r="AH41" s="24"/>
      <c r="AI41" s="24"/>
      <c r="AJ41" s="36">
        <f t="shared" ref="AJ41:AJ46" si="19">AJ40*(K41/K40)</f>
        <v>9.8158638240593454E-2</v>
      </c>
      <c r="AK41" s="24"/>
      <c r="AL41" s="18">
        <v>0.45</v>
      </c>
      <c r="AM41" s="19">
        <f t="shared" si="11"/>
        <v>5.2941176470588235E-2</v>
      </c>
      <c r="AP41" s="19">
        <v>5.2941176470588228E-2</v>
      </c>
      <c r="AQ41" s="18"/>
      <c r="AR41" s="15">
        <v>0.75600000000000001</v>
      </c>
      <c r="AS41" s="12"/>
      <c r="AT41" s="18"/>
      <c r="AU41" s="18"/>
      <c r="AV41" s="18"/>
      <c r="AW41" s="18"/>
      <c r="AX41" s="18"/>
      <c r="AY41" s="18"/>
      <c r="AZ41" s="18"/>
      <c r="BA41" s="18"/>
      <c r="BB41" s="12"/>
      <c r="BC41" s="18"/>
      <c r="BD41" s="18"/>
    </row>
    <row r="42" spans="1:56" x14ac:dyDescent="0.15">
      <c r="A42" s="8">
        <v>1917</v>
      </c>
      <c r="B42" s="24">
        <v>19.25</v>
      </c>
      <c r="C42" s="24">
        <f t="shared" si="4"/>
        <v>0.12833333333333333</v>
      </c>
      <c r="D42" s="24">
        <v>1.64</v>
      </c>
      <c r="E42" s="24">
        <f t="shared" si="13"/>
        <v>0.16399999999999998</v>
      </c>
      <c r="F42" s="24"/>
      <c r="G42" s="24"/>
      <c r="H42" s="24"/>
      <c r="I42" s="24">
        <f t="shared" si="5"/>
        <v>0.16399999999999998</v>
      </c>
      <c r="J42" s="37">
        <f t="shared" si="17"/>
        <v>7.4763046667406727E-2</v>
      </c>
      <c r="K42" s="24">
        <f t="shared" si="6"/>
        <v>0.16399999999999998</v>
      </c>
      <c r="L42" s="24"/>
      <c r="M42" s="24">
        <v>8.15</v>
      </c>
      <c r="N42" s="24">
        <f t="shared" si="16"/>
        <v>0.10584415584415585</v>
      </c>
      <c r="O42" s="24"/>
      <c r="P42" s="24">
        <f t="shared" si="15"/>
        <v>0.10584415584415585</v>
      </c>
      <c r="Q42" s="24"/>
      <c r="R42" s="24">
        <v>13.61</v>
      </c>
      <c r="S42" s="24">
        <f t="shared" si="7"/>
        <v>9.0733333333333333E-2</v>
      </c>
      <c r="T42" s="24"/>
      <c r="U42" s="24">
        <f t="shared" ref="U42:U51" si="20">S42</f>
        <v>9.0733333333333333E-2</v>
      </c>
      <c r="V42" s="24"/>
      <c r="W42" s="24"/>
      <c r="Y42" s="24"/>
      <c r="Z42" s="36">
        <f t="shared" si="18"/>
        <v>0.60365629217618944</v>
      </c>
      <c r="AA42" s="24"/>
      <c r="AB42" s="24">
        <v>24.1</v>
      </c>
      <c r="AC42" s="24">
        <f t="shared" si="8"/>
        <v>0.40166666666666667</v>
      </c>
      <c r="AD42" s="24"/>
      <c r="AE42" s="24"/>
      <c r="AF42" s="24">
        <f t="shared" ref="AF42:AF51" si="21">AC42</f>
        <v>0.40166666666666667</v>
      </c>
      <c r="AG42" s="24"/>
      <c r="AH42" s="24"/>
      <c r="AI42" s="24"/>
      <c r="AJ42" s="36">
        <f t="shared" si="19"/>
        <v>0.1399827536648463</v>
      </c>
      <c r="AK42" s="24"/>
      <c r="AL42" s="18">
        <v>0.68</v>
      </c>
      <c r="AM42" s="19">
        <f t="shared" si="11"/>
        <v>0.08</v>
      </c>
      <c r="AP42" s="19">
        <f t="shared" si="12"/>
        <v>0.08</v>
      </c>
      <c r="AQ42" s="18"/>
      <c r="AR42" s="15">
        <v>0.95099999999999996</v>
      </c>
      <c r="AS42" s="12"/>
      <c r="AT42" s="18"/>
      <c r="AU42" s="18"/>
      <c r="AV42" s="18"/>
      <c r="AW42" s="18"/>
      <c r="AX42" s="18"/>
      <c r="AY42" s="18"/>
      <c r="AZ42" s="18"/>
      <c r="BA42" s="18"/>
      <c r="BB42" s="12"/>
      <c r="BC42" s="18"/>
      <c r="BD42" s="18"/>
    </row>
    <row r="43" spans="1:56" x14ac:dyDescent="0.15">
      <c r="A43" s="8">
        <v>1918</v>
      </c>
      <c r="B43" s="24">
        <v>31.73</v>
      </c>
      <c r="C43" s="24">
        <f t="shared" si="4"/>
        <v>0.21153333333333332</v>
      </c>
      <c r="D43" s="24">
        <v>2.57</v>
      </c>
      <c r="E43" s="24">
        <f>D43/10</f>
        <v>0.25700000000000001</v>
      </c>
      <c r="F43" s="24"/>
      <c r="G43" s="24"/>
      <c r="H43" s="24"/>
      <c r="I43" s="24">
        <f t="shared" si="5"/>
        <v>0.25700000000000001</v>
      </c>
      <c r="J43" s="37">
        <f t="shared" si="17"/>
        <v>9.7954528020598092E-2</v>
      </c>
      <c r="K43" s="24">
        <f t="shared" si="6"/>
        <v>0.25700000000000001</v>
      </c>
      <c r="L43" s="24"/>
      <c r="M43" s="24">
        <v>14.73</v>
      </c>
      <c r="N43" s="24">
        <f t="shared" si="16"/>
        <v>0.1912987012987013</v>
      </c>
      <c r="O43" s="24"/>
      <c r="P43" s="24">
        <f t="shared" si="15"/>
        <v>0.1912987012987013</v>
      </c>
      <c r="Q43" s="24"/>
      <c r="R43" s="24">
        <v>18.350000000000001</v>
      </c>
      <c r="S43" s="24">
        <f t="shared" si="7"/>
        <v>0.12233333333333335</v>
      </c>
      <c r="T43" s="24"/>
      <c r="U43" s="24">
        <f t="shared" si="20"/>
        <v>0.12233333333333335</v>
      </c>
      <c r="V43" s="24"/>
      <c r="W43" s="24"/>
      <c r="Y43" s="24"/>
      <c r="Z43" s="36">
        <f t="shared" si="18"/>
        <v>0.94597357981268726</v>
      </c>
      <c r="AA43" s="24"/>
      <c r="AB43" s="24">
        <v>26.93</v>
      </c>
      <c r="AC43" s="24">
        <f t="shared" si="8"/>
        <v>0.44883333333333331</v>
      </c>
      <c r="AD43" s="24"/>
      <c r="AE43" s="24"/>
      <c r="AF43" s="24">
        <f t="shared" si="21"/>
        <v>0.44883333333333331</v>
      </c>
      <c r="AG43" s="24"/>
      <c r="AH43" s="24"/>
      <c r="AI43" s="24"/>
      <c r="AJ43" s="36">
        <f t="shared" si="19"/>
        <v>0.21936321763332625</v>
      </c>
      <c r="AK43" s="24"/>
      <c r="AL43" s="18">
        <v>0.9</v>
      </c>
      <c r="AM43" s="19">
        <f t="shared" si="11"/>
        <v>0.10588235294117647</v>
      </c>
      <c r="AP43" s="19">
        <f t="shared" si="12"/>
        <v>0.10588235294117647</v>
      </c>
      <c r="AQ43" s="18"/>
      <c r="AR43" s="15">
        <v>1.246</v>
      </c>
      <c r="AS43" s="12"/>
      <c r="AT43" s="18"/>
      <c r="AU43" s="18"/>
      <c r="AV43" s="18"/>
      <c r="AW43" s="18"/>
      <c r="AX43" s="18"/>
      <c r="AY43" s="18"/>
      <c r="AZ43" s="18"/>
      <c r="BA43" s="18"/>
      <c r="BB43" s="12"/>
      <c r="BC43" s="18"/>
      <c r="BD43" s="18"/>
    </row>
    <row r="44" spans="1:56" x14ac:dyDescent="0.15">
      <c r="A44" s="8">
        <v>1919</v>
      </c>
      <c r="B44" s="24">
        <v>45.54</v>
      </c>
      <c r="C44" s="24">
        <f t="shared" si="4"/>
        <v>0.30359999999999998</v>
      </c>
      <c r="D44" s="24">
        <v>3.67</v>
      </c>
      <c r="E44" s="24">
        <f t="shared" si="13"/>
        <v>0.36699999999999999</v>
      </c>
      <c r="F44" s="24"/>
      <c r="G44" s="24"/>
      <c r="H44" s="24"/>
      <c r="I44" s="24">
        <f t="shared" si="5"/>
        <v>0.36699999999999999</v>
      </c>
      <c r="J44" s="37">
        <f t="shared" si="17"/>
        <v>0.11996678150837295</v>
      </c>
      <c r="K44" s="24">
        <f t="shared" si="6"/>
        <v>0.36699999999999999</v>
      </c>
      <c r="L44" s="24"/>
      <c r="M44" s="24">
        <v>16.22</v>
      </c>
      <c r="N44" s="24">
        <f t="shared" si="16"/>
        <v>0.21064935064935064</v>
      </c>
      <c r="O44" s="24"/>
      <c r="P44" s="24">
        <f t="shared" si="15"/>
        <v>0.21064935064935064</v>
      </c>
      <c r="Q44" s="24"/>
      <c r="R44" s="24">
        <v>22.07</v>
      </c>
      <c r="S44" s="24">
        <f t="shared" si="7"/>
        <v>0.14713333333333334</v>
      </c>
      <c r="T44" s="24"/>
      <c r="U44" s="24">
        <f t="shared" si="20"/>
        <v>0.14713333333333334</v>
      </c>
      <c r="V44" s="24"/>
      <c r="W44" s="24"/>
      <c r="Y44" s="24"/>
      <c r="Z44" s="36">
        <f t="shared" si="18"/>
        <v>1.3508649952967169</v>
      </c>
      <c r="AA44" s="24"/>
      <c r="AB44" s="24">
        <v>37.75</v>
      </c>
      <c r="AC44" s="24">
        <f t="shared" si="8"/>
        <v>0.62916666666666665</v>
      </c>
      <c r="AD44" s="24"/>
      <c r="AE44" s="24"/>
      <c r="AF44" s="24">
        <f t="shared" si="21"/>
        <v>0.62916666666666665</v>
      </c>
      <c r="AG44" s="24"/>
      <c r="AH44" s="24"/>
      <c r="AI44" s="24"/>
      <c r="AJ44" s="36">
        <f t="shared" si="19"/>
        <v>0.3132540889938939</v>
      </c>
      <c r="AK44" s="24"/>
      <c r="AL44" s="18">
        <v>1.34</v>
      </c>
      <c r="AM44" s="19">
        <f t="shared" si="11"/>
        <v>0.15764705882352942</v>
      </c>
      <c r="AP44" s="19">
        <f t="shared" si="12"/>
        <v>0.15764705882352942</v>
      </c>
      <c r="AQ44" s="18"/>
      <c r="AR44" s="15">
        <v>1.526</v>
      </c>
      <c r="AS44" s="12"/>
      <c r="AT44" s="18"/>
      <c r="AU44" s="18"/>
      <c r="AV44" s="18"/>
      <c r="AW44" s="18"/>
      <c r="AX44" s="18"/>
      <c r="AY44" s="18"/>
      <c r="AZ44" s="18"/>
      <c r="BA44" s="18"/>
      <c r="BB44" s="12"/>
      <c r="BC44" s="18"/>
      <c r="BD44" s="18"/>
    </row>
    <row r="45" spans="1:56" x14ac:dyDescent="0.15">
      <c r="A45" s="8">
        <v>1920</v>
      </c>
      <c r="B45" s="24">
        <v>41.79</v>
      </c>
      <c r="C45" s="24">
        <f t="shared" si="4"/>
        <v>0.27860000000000001</v>
      </c>
      <c r="D45" s="24">
        <v>3.72</v>
      </c>
      <c r="E45" s="24">
        <f t="shared" si="13"/>
        <v>0.372</v>
      </c>
      <c r="F45" s="24"/>
      <c r="G45" s="24"/>
      <c r="H45" s="24"/>
      <c r="I45" s="24">
        <f t="shared" si="5"/>
        <v>0.372</v>
      </c>
      <c r="J45" s="37">
        <f t="shared" si="17"/>
        <v>0.13191629054459358</v>
      </c>
      <c r="K45" s="24">
        <f t="shared" si="6"/>
        <v>0.372</v>
      </c>
      <c r="L45" s="24"/>
      <c r="M45" s="24">
        <v>14.3</v>
      </c>
      <c r="N45" s="24">
        <f t="shared" si="16"/>
        <v>0.18571428571428572</v>
      </c>
      <c r="O45" s="24"/>
      <c r="P45" s="24">
        <f t="shared" si="15"/>
        <v>0.18571428571428572</v>
      </c>
      <c r="Q45" s="24"/>
      <c r="R45" s="24">
        <v>22.47</v>
      </c>
      <c r="S45" s="24">
        <f t="shared" si="7"/>
        <v>0.14979999999999999</v>
      </c>
      <c r="T45" s="24"/>
      <c r="U45" s="24">
        <f t="shared" si="20"/>
        <v>0.14979999999999999</v>
      </c>
      <c r="V45" s="24"/>
      <c r="W45" s="24"/>
      <c r="Y45" s="24"/>
      <c r="Z45" s="36">
        <f t="shared" si="18"/>
        <v>1.3692691505459911</v>
      </c>
      <c r="AA45" s="24"/>
      <c r="AB45" s="24">
        <v>44.55</v>
      </c>
      <c r="AC45" s="24">
        <f t="shared" si="8"/>
        <v>0.74249999999999994</v>
      </c>
      <c r="AD45" s="24"/>
      <c r="AE45" s="24"/>
      <c r="AF45" s="24">
        <f t="shared" si="21"/>
        <v>0.74249999999999994</v>
      </c>
      <c r="AG45" s="24"/>
      <c r="AH45" s="24"/>
      <c r="AI45" s="24"/>
      <c r="AJ45" s="36">
        <f t="shared" si="19"/>
        <v>0.31752185587391973</v>
      </c>
      <c r="AK45" s="24"/>
      <c r="AL45" s="18">
        <v>1.2</v>
      </c>
      <c r="AM45" s="19">
        <f t="shared" si="11"/>
        <v>0.14117647058823529</v>
      </c>
      <c r="AP45" s="19">
        <f t="shared" si="12"/>
        <v>0.14117647058823529</v>
      </c>
      <c r="AQ45" s="18"/>
      <c r="AR45" s="15">
        <v>1.6779999999999999</v>
      </c>
      <c r="AS45" s="12"/>
      <c r="AT45" s="18"/>
      <c r="AU45" s="18"/>
      <c r="AV45" s="18"/>
      <c r="AW45" s="18"/>
      <c r="AX45" s="18"/>
      <c r="AY45" s="18"/>
      <c r="AZ45" s="18"/>
      <c r="BA45" s="18"/>
      <c r="BB45" s="12"/>
      <c r="BC45" s="18"/>
      <c r="BD45" s="18"/>
    </row>
    <row r="46" spans="1:56" x14ac:dyDescent="0.15">
      <c r="A46" s="8">
        <v>1921</v>
      </c>
      <c r="B46" s="24">
        <v>30.35</v>
      </c>
      <c r="C46" s="24">
        <f t="shared" si="4"/>
        <v>0.20233333333333334</v>
      </c>
      <c r="D46" s="24">
        <v>2.66</v>
      </c>
      <c r="E46" s="24">
        <f t="shared" si="13"/>
        <v>0.26600000000000001</v>
      </c>
      <c r="F46" s="24"/>
      <c r="G46" s="24"/>
      <c r="H46" s="24"/>
      <c r="I46" s="24">
        <f t="shared" si="5"/>
        <v>0.26600000000000001</v>
      </c>
      <c r="J46" s="37">
        <f t="shared" si="17"/>
        <v>0.10188528757198648</v>
      </c>
      <c r="K46" s="24">
        <f t="shared" si="6"/>
        <v>0.26600000000000001</v>
      </c>
      <c r="L46" s="24"/>
      <c r="M46" s="24">
        <v>10.36</v>
      </c>
      <c r="N46" s="24">
        <f t="shared" si="16"/>
        <v>0.13454545454545455</v>
      </c>
      <c r="O46" s="24"/>
      <c r="P46" s="24">
        <f t="shared" si="15"/>
        <v>0.13454545454545455</v>
      </c>
      <c r="Q46" s="24"/>
      <c r="R46" s="24">
        <v>15.66</v>
      </c>
      <c r="S46" s="24">
        <f t="shared" si="7"/>
        <v>0.10440000000000001</v>
      </c>
      <c r="T46" s="24"/>
      <c r="U46" s="24">
        <f t="shared" si="20"/>
        <v>0.10440000000000001</v>
      </c>
      <c r="V46" s="24"/>
      <c r="W46" s="24"/>
      <c r="Y46" s="24"/>
      <c r="Z46" s="32">
        <f t="shared" ref="Z46:Z73" si="22">Z47*(AX47/AX48)</f>
        <v>1.3243630117377616</v>
      </c>
      <c r="AA46" s="24"/>
      <c r="AB46" s="24">
        <v>29.69</v>
      </c>
      <c r="AC46" s="24">
        <f t="shared" si="8"/>
        <v>0.49483333333333335</v>
      </c>
      <c r="AD46" s="24"/>
      <c r="AE46" s="24"/>
      <c r="AF46" s="24">
        <f t="shared" si="21"/>
        <v>0.49483333333333335</v>
      </c>
      <c r="AG46" s="24"/>
      <c r="AH46" s="24"/>
      <c r="AI46" s="24"/>
      <c r="AJ46" s="36">
        <f t="shared" si="19"/>
        <v>0.22704519801737272</v>
      </c>
      <c r="AK46" s="24"/>
      <c r="AL46" s="18">
        <v>0.84</v>
      </c>
      <c r="AM46" s="19">
        <f t="shared" si="11"/>
        <v>9.8823529411764699E-2</v>
      </c>
      <c r="AP46" s="19">
        <f t="shared" si="12"/>
        <v>9.8823529411764699E-2</v>
      </c>
      <c r="AQ46" s="18"/>
      <c r="AR46" s="15">
        <v>1.296</v>
      </c>
      <c r="AS46" s="12"/>
      <c r="AT46" s="18"/>
      <c r="AU46" s="18"/>
      <c r="AV46" s="18"/>
      <c r="AX46" s="23"/>
      <c r="AY46" s="23"/>
      <c r="AZ46" s="23"/>
      <c r="BA46" s="23"/>
      <c r="BB46" s="23"/>
      <c r="BC46" s="23"/>
      <c r="BD46" s="18"/>
    </row>
    <row r="47" spans="1:56" x14ac:dyDescent="0.15">
      <c r="A47" s="8">
        <v>1922</v>
      </c>
      <c r="B47" s="24">
        <v>34.450000000000003</v>
      </c>
      <c r="C47" s="24">
        <f t="shared" si="4"/>
        <v>0.22966666666666669</v>
      </c>
      <c r="D47" s="24">
        <v>3.03</v>
      </c>
      <c r="E47" s="24">
        <f>D47/10</f>
        <v>0.30299999999999999</v>
      </c>
      <c r="F47" s="24"/>
      <c r="G47" s="24"/>
      <c r="H47" s="24"/>
      <c r="I47" s="24">
        <f t="shared" si="5"/>
        <v>0.30299999999999999</v>
      </c>
      <c r="J47" s="32">
        <f t="shared" ref="J47:J74" si="23">J48*(AX47/AX48)</f>
        <v>0.12486136330176174</v>
      </c>
      <c r="K47" s="24">
        <f t="shared" si="6"/>
        <v>0.30299999999999999</v>
      </c>
      <c r="L47" s="24"/>
      <c r="M47" s="24">
        <v>10.06</v>
      </c>
      <c r="N47" s="24">
        <f t="shared" si="16"/>
        <v>0.13064935064935065</v>
      </c>
      <c r="O47" s="24"/>
      <c r="P47" s="24">
        <f t="shared" si="15"/>
        <v>0.13064935064935065</v>
      </c>
      <c r="Q47" s="24"/>
      <c r="R47" s="24">
        <v>18.04</v>
      </c>
      <c r="S47" s="24">
        <f t="shared" si="7"/>
        <v>0.12026666666666666</v>
      </c>
      <c r="T47" s="24"/>
      <c r="U47" s="24">
        <f t="shared" si="20"/>
        <v>0.12026666666666666</v>
      </c>
      <c r="V47" s="24"/>
      <c r="W47" s="24"/>
      <c r="Y47" s="24"/>
      <c r="Z47" s="32">
        <f t="shared" si="22"/>
        <v>1.1749212711136561</v>
      </c>
      <c r="AA47" s="24"/>
      <c r="AB47" s="24">
        <v>25.59</v>
      </c>
      <c r="AC47" s="24">
        <f t="shared" si="8"/>
        <v>0.42649999999999999</v>
      </c>
      <c r="AD47" s="24"/>
      <c r="AE47" s="24"/>
      <c r="AF47" s="24">
        <f t="shared" si="21"/>
        <v>0.42649999999999999</v>
      </c>
      <c r="AG47" s="24"/>
      <c r="AH47" s="24"/>
      <c r="AI47" s="24"/>
      <c r="AJ47" s="32">
        <f t="shared" ref="AJ47:AJ74" si="24">AJ48*(AX47/AX48)</f>
        <v>0.30710850468665668</v>
      </c>
      <c r="AK47" s="24"/>
      <c r="AL47" s="18">
        <v>0.75</v>
      </c>
      <c r="AM47" s="19">
        <f t="shared" si="11"/>
        <v>8.8235294117647065E-2</v>
      </c>
      <c r="AP47" s="19">
        <f t="shared" si="12"/>
        <v>8.8235294117647065E-2</v>
      </c>
      <c r="AQ47" s="18"/>
      <c r="AR47" s="15">
        <v>1.2669999999999999</v>
      </c>
      <c r="AS47" s="12"/>
      <c r="AT47" s="27">
        <v>1.54</v>
      </c>
      <c r="AU47" s="27"/>
      <c r="AV47" s="27"/>
      <c r="AW47" s="25">
        <v>235.9</v>
      </c>
      <c r="AX47" s="26">
        <v>257</v>
      </c>
      <c r="AY47" s="26"/>
      <c r="AZ47" s="26"/>
      <c r="BA47" s="26"/>
      <c r="BB47" s="26">
        <v>277</v>
      </c>
      <c r="BC47" s="26">
        <v>215</v>
      </c>
      <c r="BD47" s="18"/>
    </row>
    <row r="48" spans="1:56" x14ac:dyDescent="0.15">
      <c r="A48" s="8">
        <v>1923</v>
      </c>
      <c r="B48" s="24">
        <v>31.64</v>
      </c>
      <c r="C48" s="24">
        <f t="shared" si="4"/>
        <v>0.21093333333333333</v>
      </c>
      <c r="D48" s="24"/>
      <c r="E48" s="24"/>
      <c r="F48" s="24"/>
      <c r="G48" s="24"/>
      <c r="H48" s="24"/>
      <c r="I48" s="32">
        <f>I49*(AX48/AX49)</f>
        <v>0.28573390557939915</v>
      </c>
      <c r="J48" s="32">
        <f t="shared" si="23"/>
        <v>0.11077194876576528</v>
      </c>
      <c r="K48" s="32">
        <f>K49*(AX48/AX49)</f>
        <v>0.28573390557939915</v>
      </c>
      <c r="L48" s="32"/>
      <c r="M48" s="45">
        <v>10.27</v>
      </c>
      <c r="N48" s="24">
        <f t="shared" si="16"/>
        <v>0.13337662337662337</v>
      </c>
      <c r="O48" s="24"/>
      <c r="P48" s="24">
        <f>N48</f>
        <v>0.13337662337662337</v>
      </c>
      <c r="Q48" s="24"/>
      <c r="R48" s="24">
        <v>19.41</v>
      </c>
      <c r="S48" s="24">
        <f t="shared" si="7"/>
        <v>0.12939999999999999</v>
      </c>
      <c r="T48" s="24"/>
      <c r="U48" s="24">
        <f t="shared" si="20"/>
        <v>0.12939999999999999</v>
      </c>
      <c r="V48" s="24"/>
      <c r="W48" s="24"/>
      <c r="Y48" s="24"/>
      <c r="Z48" s="32">
        <f t="shared" si="22"/>
        <v>1.2006870884626397</v>
      </c>
      <c r="AA48" s="24"/>
      <c r="AB48" s="24">
        <v>29.71</v>
      </c>
      <c r="AC48" s="24">
        <f t="shared" si="8"/>
        <v>0.4951666666666667</v>
      </c>
      <c r="AD48" s="24"/>
      <c r="AE48" s="24"/>
      <c r="AF48" s="24">
        <f t="shared" si="21"/>
        <v>0.4951666666666667</v>
      </c>
      <c r="AG48" s="24"/>
      <c r="AH48" s="24"/>
      <c r="AI48" s="24"/>
      <c r="AJ48" s="32">
        <f t="shared" si="24"/>
        <v>0.27245423762084714</v>
      </c>
      <c r="AK48" s="24"/>
      <c r="AL48" s="9">
        <v>0.78</v>
      </c>
      <c r="AM48" s="19">
        <f t="shared" si="11"/>
        <v>9.1764705882352943E-2</v>
      </c>
      <c r="AP48" s="19">
        <f t="shared" si="12"/>
        <v>9.1764705882352943E-2</v>
      </c>
      <c r="AQ48" s="9"/>
      <c r="AR48" s="15">
        <v>1.2889999999999999</v>
      </c>
      <c r="AS48" s="9"/>
      <c r="AT48" s="27">
        <v>1.4419999999999999</v>
      </c>
      <c r="AU48" s="27"/>
      <c r="AV48" s="27"/>
      <c r="AW48" s="25">
        <v>220.9</v>
      </c>
      <c r="AX48" s="26">
        <v>228</v>
      </c>
      <c r="AY48" s="26"/>
      <c r="AZ48" s="26"/>
      <c r="BA48" s="26"/>
      <c r="BB48" s="26">
        <v>277</v>
      </c>
      <c r="BC48" s="26">
        <v>205</v>
      </c>
      <c r="BD48" s="9"/>
    </row>
    <row r="49" spans="1:56" x14ac:dyDescent="0.15">
      <c r="A49" s="8">
        <v>1924</v>
      </c>
      <c r="B49" s="24">
        <v>37.64</v>
      </c>
      <c r="C49" s="24">
        <f t="shared" si="4"/>
        <v>0.25093333333333334</v>
      </c>
      <c r="D49" s="24">
        <v>2.92</v>
      </c>
      <c r="E49" s="24">
        <f t="shared" si="13"/>
        <v>0.29199999999999998</v>
      </c>
      <c r="F49" s="24"/>
      <c r="G49" s="24"/>
      <c r="H49" s="24"/>
      <c r="I49" s="24">
        <f t="shared" si="5"/>
        <v>0.29199999999999998</v>
      </c>
      <c r="J49" s="32">
        <f t="shared" si="23"/>
        <v>0.11320115816852329</v>
      </c>
      <c r="K49" s="24">
        <f t="shared" si="6"/>
        <v>0.29199999999999998</v>
      </c>
      <c r="L49" s="24"/>
      <c r="M49" s="24">
        <v>12.9</v>
      </c>
      <c r="N49" s="24">
        <f t="shared" si="16"/>
        <v>0.16753246753246753</v>
      </c>
      <c r="O49" s="45">
        <v>0.19900000000000001</v>
      </c>
      <c r="P49" s="24">
        <f>O49</f>
        <v>0.19900000000000001</v>
      </c>
      <c r="Q49" s="24"/>
      <c r="R49" s="24">
        <v>21.13</v>
      </c>
      <c r="S49" s="24">
        <f t="shared" si="7"/>
        <v>0.14086666666666667</v>
      </c>
      <c r="T49" s="24"/>
      <c r="U49" s="24">
        <f t="shared" si="20"/>
        <v>0.14086666666666667</v>
      </c>
      <c r="V49" s="24"/>
      <c r="W49" s="24"/>
      <c r="Y49" s="24"/>
      <c r="Z49" s="32">
        <f t="shared" si="22"/>
        <v>1.2161465788720298</v>
      </c>
      <c r="AA49" s="24"/>
      <c r="AB49" s="24">
        <v>27.67</v>
      </c>
      <c r="AC49" s="24">
        <f t="shared" si="8"/>
        <v>0.46116666666666667</v>
      </c>
      <c r="AD49" s="24"/>
      <c r="AE49" s="24"/>
      <c r="AF49" s="24">
        <f t="shared" si="21"/>
        <v>0.46116666666666667</v>
      </c>
      <c r="AG49" s="24"/>
      <c r="AH49" s="24"/>
      <c r="AI49" s="24"/>
      <c r="AJ49" s="32">
        <f t="shared" si="24"/>
        <v>0.27842911125288328</v>
      </c>
      <c r="AK49" s="24"/>
      <c r="AL49" s="9">
        <v>0.9</v>
      </c>
      <c r="AM49" s="19">
        <f t="shared" si="11"/>
        <v>0.10588235294117647</v>
      </c>
      <c r="AP49" s="19">
        <f t="shared" si="12"/>
        <v>0.10588235294117647</v>
      </c>
      <c r="AQ49" s="9"/>
      <c r="AR49" s="15">
        <v>1.3360000000000001</v>
      </c>
      <c r="AS49" s="9"/>
      <c r="AT49" s="27">
        <v>1.4410000000000001</v>
      </c>
      <c r="AU49" s="27"/>
      <c r="AV49" s="27"/>
      <c r="AW49" s="25">
        <v>220.7</v>
      </c>
      <c r="AX49" s="26">
        <v>233</v>
      </c>
      <c r="AY49" s="26"/>
      <c r="AZ49" s="26"/>
      <c r="BA49" s="26"/>
      <c r="BB49" s="26">
        <v>285</v>
      </c>
      <c r="BC49" s="26">
        <v>208</v>
      </c>
      <c r="BD49" s="9"/>
    </row>
    <row r="50" spans="1:56" x14ac:dyDescent="0.15">
      <c r="A50" s="8">
        <v>1925</v>
      </c>
      <c r="B50" s="24">
        <v>40.61</v>
      </c>
      <c r="C50" s="24">
        <f t="shared" si="4"/>
        <v>0.27073333333333333</v>
      </c>
      <c r="D50" s="24">
        <v>3.23</v>
      </c>
      <c r="E50" s="24">
        <f t="shared" si="13"/>
        <v>0.32300000000000001</v>
      </c>
      <c r="F50" s="24"/>
      <c r="G50" s="24"/>
      <c r="H50" s="24"/>
      <c r="I50" s="24">
        <f t="shared" si="5"/>
        <v>0.32300000000000001</v>
      </c>
      <c r="J50" s="32">
        <f t="shared" si="23"/>
        <v>0.11465868381017809</v>
      </c>
      <c r="K50" s="24">
        <f t="shared" si="6"/>
        <v>0.32300000000000001</v>
      </c>
      <c r="L50" s="24"/>
      <c r="M50" s="24">
        <v>13.64</v>
      </c>
      <c r="N50" s="24">
        <f t="shared" si="16"/>
        <v>0.17714285714285716</v>
      </c>
      <c r="O50" s="45">
        <v>0.21199999999999999</v>
      </c>
      <c r="P50" s="24">
        <f t="shared" ref="P50:P92" si="25">O50</f>
        <v>0.21199999999999999</v>
      </c>
      <c r="Q50" s="24"/>
      <c r="R50" s="24">
        <v>23.05</v>
      </c>
      <c r="S50" s="24">
        <f t="shared" si="7"/>
        <v>0.15366666666666667</v>
      </c>
      <c r="T50" s="24"/>
      <c r="U50" s="24">
        <f t="shared" si="20"/>
        <v>0.15366666666666667</v>
      </c>
      <c r="V50" s="24"/>
      <c r="W50" s="24"/>
      <c r="Y50" s="24"/>
      <c r="Z50" s="32">
        <f t="shared" si="22"/>
        <v>1.1182364729458918</v>
      </c>
      <c r="AA50" s="24"/>
      <c r="AB50" s="24">
        <v>25</v>
      </c>
      <c r="AC50" s="24">
        <f t="shared" si="8"/>
        <v>0.41666666666666669</v>
      </c>
      <c r="AD50" s="24"/>
      <c r="AE50" s="24"/>
      <c r="AF50" s="24">
        <f t="shared" si="21"/>
        <v>0.41666666666666669</v>
      </c>
      <c r="AG50" s="24"/>
      <c r="AH50" s="24"/>
      <c r="AI50" s="24"/>
      <c r="AJ50" s="32">
        <f t="shared" si="24"/>
        <v>0.28201403543210496</v>
      </c>
      <c r="AK50" s="24"/>
      <c r="AL50" s="9">
        <v>0.87</v>
      </c>
      <c r="AM50" s="19">
        <f t="shared" si="11"/>
        <v>0.10235294117647059</v>
      </c>
      <c r="AP50" s="19">
        <f t="shared" si="12"/>
        <v>0.10235294117647059</v>
      </c>
      <c r="AQ50" s="9"/>
      <c r="AR50" s="15">
        <v>1.3049999999999999</v>
      </c>
      <c r="AS50" s="9"/>
      <c r="AT50" s="27">
        <v>1.4219999999999999</v>
      </c>
      <c r="AU50" s="27"/>
      <c r="AV50" s="27"/>
      <c r="AW50" s="25">
        <v>217.9</v>
      </c>
      <c r="AX50" s="26">
        <v>236</v>
      </c>
      <c r="AY50" s="26"/>
      <c r="AZ50" s="26"/>
      <c r="BA50" s="26"/>
      <c r="BB50" s="26">
        <v>259</v>
      </c>
      <c r="BC50" s="26">
        <v>205</v>
      </c>
      <c r="BD50" s="9"/>
    </row>
    <row r="51" spans="1:56" x14ac:dyDescent="0.15">
      <c r="A51" s="8">
        <v>1926</v>
      </c>
      <c r="B51" s="24">
        <v>36.85</v>
      </c>
      <c r="C51" s="24">
        <f t="shared" si="4"/>
        <v>0.24566666666666667</v>
      </c>
      <c r="D51" s="24">
        <v>2.97</v>
      </c>
      <c r="E51" s="24">
        <f t="shared" si="13"/>
        <v>0.29700000000000004</v>
      </c>
      <c r="F51" s="24"/>
      <c r="G51" s="24"/>
      <c r="H51" s="24"/>
      <c r="I51" s="24">
        <f t="shared" si="5"/>
        <v>0.29700000000000004</v>
      </c>
      <c r="J51" s="32">
        <f t="shared" si="23"/>
        <v>0.10542768807969766</v>
      </c>
      <c r="K51" s="24">
        <f t="shared" si="6"/>
        <v>0.29700000000000004</v>
      </c>
      <c r="L51" s="24"/>
      <c r="M51" s="24">
        <v>10.48</v>
      </c>
      <c r="N51" s="24">
        <f t="shared" si="16"/>
        <v>0.13610389610389612</v>
      </c>
      <c r="O51" s="45">
        <v>0.16700000000000001</v>
      </c>
      <c r="P51" s="24">
        <f t="shared" si="25"/>
        <v>0.16700000000000001</v>
      </c>
      <c r="Q51" s="24"/>
      <c r="R51" s="24">
        <v>19.57</v>
      </c>
      <c r="S51" s="24">
        <f t="shared" si="7"/>
        <v>0.13046666666666668</v>
      </c>
      <c r="T51" s="24"/>
      <c r="U51" s="24">
        <f t="shared" si="20"/>
        <v>0.13046666666666668</v>
      </c>
      <c r="V51" s="24"/>
      <c r="W51" s="24"/>
      <c r="Y51" s="24"/>
      <c r="Z51" s="32">
        <f t="shared" si="22"/>
        <v>1.0873174921271114</v>
      </c>
      <c r="AA51" s="24"/>
      <c r="AB51" s="24">
        <v>24.34</v>
      </c>
      <c r="AC51" s="24">
        <f t="shared" si="8"/>
        <v>0.40566666666666668</v>
      </c>
      <c r="AD51" s="24"/>
      <c r="AE51" s="24"/>
      <c r="AF51" s="24">
        <f t="shared" si="21"/>
        <v>0.40566666666666668</v>
      </c>
      <c r="AG51" s="24"/>
      <c r="AH51" s="24"/>
      <c r="AI51" s="24"/>
      <c r="AJ51" s="32">
        <f t="shared" si="24"/>
        <v>0.25930951563036769</v>
      </c>
      <c r="AK51" s="24"/>
      <c r="AL51" s="9">
        <v>0.66</v>
      </c>
      <c r="AM51" s="19">
        <f t="shared" si="11"/>
        <v>7.7647058823529416E-2</v>
      </c>
      <c r="AP51" s="19">
        <f t="shared" si="12"/>
        <v>7.7647058823529416E-2</v>
      </c>
      <c r="AQ51" s="9"/>
      <c r="AR51" s="15">
        <v>1.157</v>
      </c>
      <c r="AS51" s="9"/>
      <c r="AT51" s="27">
        <v>1.2989999999999999</v>
      </c>
      <c r="AU51" s="27"/>
      <c r="AV51" s="27"/>
      <c r="AW51" s="25">
        <v>199</v>
      </c>
      <c r="AX51" s="26">
        <v>217</v>
      </c>
      <c r="AY51" s="26"/>
      <c r="AZ51" s="26"/>
      <c r="BA51" s="26"/>
      <c r="BB51" s="26">
        <v>249</v>
      </c>
      <c r="BC51" s="26">
        <v>177</v>
      </c>
      <c r="BD51" s="9"/>
    </row>
    <row r="52" spans="1:56" x14ac:dyDescent="0.15">
      <c r="A52" s="8">
        <v>1927</v>
      </c>
      <c r="B52" s="24"/>
      <c r="C52" s="24"/>
      <c r="D52" s="24">
        <v>2.79</v>
      </c>
      <c r="E52" s="24">
        <f t="shared" si="13"/>
        <v>0.27900000000000003</v>
      </c>
      <c r="F52" s="24"/>
      <c r="G52" s="24"/>
      <c r="H52" s="24"/>
      <c r="I52" s="24">
        <f t="shared" si="5"/>
        <v>0.27900000000000003</v>
      </c>
      <c r="J52" s="32">
        <f t="shared" si="23"/>
        <v>0.10251263679638804</v>
      </c>
      <c r="K52" s="24">
        <f t="shared" si="6"/>
        <v>0.27900000000000003</v>
      </c>
      <c r="L52" s="24"/>
      <c r="M52" s="24"/>
      <c r="N52" s="24"/>
      <c r="O52" s="45">
        <v>0.154</v>
      </c>
      <c r="P52" s="24">
        <f t="shared" si="25"/>
        <v>0.154</v>
      </c>
      <c r="Q52" s="24"/>
      <c r="R52" s="24"/>
      <c r="S52" s="24"/>
      <c r="T52" s="24"/>
      <c r="U52" s="24">
        <f>U39*(AX51/AX39)</f>
        <v>0.15466586065573767</v>
      </c>
      <c r="V52" s="24"/>
      <c r="W52" s="24"/>
      <c r="Y52" s="24"/>
      <c r="Z52" s="32">
        <f t="shared" si="22"/>
        <v>1.0409390208989406</v>
      </c>
      <c r="AA52" s="24"/>
      <c r="AB52" s="24"/>
      <c r="AC52" s="24"/>
      <c r="AD52" s="24"/>
      <c r="AE52" s="24"/>
      <c r="AF52" s="32">
        <f t="shared" ref="AF52:AF74" si="26">AF53*(AX52/AX53)</f>
        <v>0.63682092555331993</v>
      </c>
      <c r="AG52" s="24"/>
      <c r="AH52" s="24"/>
      <c r="AI52" s="24"/>
      <c r="AJ52" s="32">
        <f t="shared" si="24"/>
        <v>0.25213966727192433</v>
      </c>
      <c r="AK52" s="24"/>
      <c r="AL52" s="9"/>
      <c r="AM52" s="18"/>
      <c r="AN52" s="18"/>
      <c r="AO52" s="18"/>
      <c r="AP52" s="29">
        <f t="shared" ref="AP52:AP80" si="27">AP51*(BC52/BC51)</f>
        <v>6.6679960119641085E-2</v>
      </c>
      <c r="AQ52" s="9"/>
      <c r="AR52" s="15">
        <v>1.099</v>
      </c>
      <c r="AS52" s="9"/>
      <c r="AT52" s="27">
        <v>1.23</v>
      </c>
      <c r="AU52" s="27"/>
      <c r="AV52" s="27"/>
      <c r="AW52" s="25">
        <v>188.5</v>
      </c>
      <c r="AX52" s="26">
        <v>211</v>
      </c>
      <c r="AY52" s="26"/>
      <c r="AZ52" s="26"/>
      <c r="BA52" s="26"/>
      <c r="BB52" s="26">
        <v>263</v>
      </c>
      <c r="BC52" s="26">
        <v>152</v>
      </c>
      <c r="BD52" s="9"/>
    </row>
    <row r="53" spans="1:56" x14ac:dyDescent="0.15">
      <c r="A53" s="8">
        <v>1928</v>
      </c>
      <c r="B53" s="24"/>
      <c r="C53" s="24"/>
      <c r="D53" s="24"/>
      <c r="E53" s="24"/>
      <c r="F53" s="24"/>
      <c r="G53" s="24"/>
      <c r="H53" s="24"/>
      <c r="I53" s="32">
        <f>I52*(AX53/AX52)</f>
        <v>0.26709952606635073</v>
      </c>
      <c r="J53" s="32">
        <f t="shared" si="23"/>
        <v>9.8140059871423616E-2</v>
      </c>
      <c r="K53" s="32">
        <f>K52*(AX53/AX52)</f>
        <v>0.26709952606635073</v>
      </c>
      <c r="L53" s="32"/>
      <c r="M53" s="32"/>
      <c r="N53" s="32"/>
      <c r="O53" s="45">
        <v>0.17</v>
      </c>
      <c r="P53" s="24">
        <f t="shared" si="25"/>
        <v>0.17</v>
      </c>
      <c r="Q53" s="24"/>
      <c r="R53" s="24"/>
      <c r="S53" s="24"/>
      <c r="T53" s="24"/>
      <c r="U53" s="32">
        <f t="shared" ref="U53:U74" si="28">U52*(AX53/AX52)</f>
        <v>0.14806873863724648</v>
      </c>
      <c r="V53" s="24"/>
      <c r="W53" s="24"/>
      <c r="Y53" s="24"/>
      <c r="Z53" s="32">
        <f t="shared" si="22"/>
        <v>1.0460921843687374</v>
      </c>
      <c r="AA53" s="24"/>
      <c r="AB53" s="24"/>
      <c r="AC53" s="24"/>
      <c r="AD53" s="24"/>
      <c r="AE53" s="24"/>
      <c r="AF53" s="32">
        <f t="shared" si="26"/>
        <v>0.6096579476861167</v>
      </c>
      <c r="AG53" s="24"/>
      <c r="AH53" s="24"/>
      <c r="AI53" s="24"/>
      <c r="AJ53" s="32">
        <f t="shared" si="24"/>
        <v>0.24138489473425928</v>
      </c>
      <c r="AK53" s="24"/>
      <c r="AL53" s="9"/>
      <c r="AM53" s="18"/>
      <c r="AN53" s="18"/>
      <c r="AO53" s="18"/>
      <c r="AP53" s="29">
        <f t="shared" si="27"/>
        <v>6.5802592223330014E-2</v>
      </c>
      <c r="AQ53" s="9"/>
      <c r="AR53" s="15">
        <v>1.1060000000000001</v>
      </c>
      <c r="AS53" s="9"/>
      <c r="AT53" s="27">
        <v>1.202</v>
      </c>
      <c r="AU53" s="27"/>
      <c r="AV53" s="27"/>
      <c r="AW53" s="25">
        <v>184.2</v>
      </c>
      <c r="AX53" s="26">
        <v>202</v>
      </c>
      <c r="AY53" s="26"/>
      <c r="AZ53" s="26"/>
      <c r="BA53" s="26"/>
      <c r="BB53" s="26">
        <v>264</v>
      </c>
      <c r="BC53" s="26">
        <v>150</v>
      </c>
      <c r="BD53" s="9"/>
    </row>
    <row r="54" spans="1:56" x14ac:dyDescent="0.15">
      <c r="A54" s="8">
        <v>1929</v>
      </c>
      <c r="B54" s="24"/>
      <c r="C54" s="24"/>
      <c r="D54" s="24">
        <v>2.41</v>
      </c>
      <c r="E54" s="24">
        <f t="shared" si="13"/>
        <v>0.24100000000000002</v>
      </c>
      <c r="F54" s="24"/>
      <c r="G54" s="24"/>
      <c r="H54" s="24"/>
      <c r="I54" s="24">
        <f t="shared" si="5"/>
        <v>0.24100000000000002</v>
      </c>
      <c r="J54" s="32">
        <f t="shared" si="23"/>
        <v>9.862590175197522E-2</v>
      </c>
      <c r="K54" s="24">
        <f t="shared" si="6"/>
        <v>0.24100000000000002</v>
      </c>
      <c r="L54" s="24"/>
      <c r="M54" s="24"/>
      <c r="N54" s="24"/>
      <c r="O54" s="45">
        <v>0.16400000000000001</v>
      </c>
      <c r="P54" s="24">
        <f t="shared" si="25"/>
        <v>0.16400000000000001</v>
      </c>
      <c r="Q54" s="24"/>
      <c r="R54" s="24"/>
      <c r="S54" s="24"/>
      <c r="T54" s="24"/>
      <c r="U54" s="32">
        <f t="shared" si="28"/>
        <v>0.14880175219485661</v>
      </c>
      <c r="V54" s="24"/>
      <c r="W54" s="24"/>
      <c r="Y54" s="24"/>
      <c r="Z54" s="32">
        <f t="shared" si="22"/>
        <v>0.89149728027483532</v>
      </c>
      <c r="AA54" s="24"/>
      <c r="AB54" s="24"/>
      <c r="AC54" s="24"/>
      <c r="AD54" s="24"/>
      <c r="AE54" s="24"/>
      <c r="AF54" s="32">
        <f t="shared" si="26"/>
        <v>0.61267605633802813</v>
      </c>
      <c r="AG54" s="24"/>
      <c r="AH54" s="24"/>
      <c r="AI54" s="24"/>
      <c r="AJ54" s="32">
        <f t="shared" si="24"/>
        <v>0.24257986946066651</v>
      </c>
      <c r="AK54" s="24"/>
      <c r="AL54" s="9"/>
      <c r="AM54" s="18"/>
      <c r="AN54" s="18"/>
      <c r="AO54" s="18"/>
      <c r="AP54" s="29">
        <f t="shared" si="27"/>
        <v>6.2293120638085744E-2</v>
      </c>
      <c r="AQ54" s="9"/>
      <c r="AR54" s="15">
        <v>1.075</v>
      </c>
      <c r="AS54" s="9"/>
      <c r="AT54" s="27">
        <v>1.1850000000000001</v>
      </c>
      <c r="AU54" s="27"/>
      <c r="AV54" s="27"/>
      <c r="AW54" s="25">
        <v>181.4</v>
      </c>
      <c r="AX54" s="26">
        <v>203</v>
      </c>
      <c r="AY54" s="26"/>
      <c r="AZ54" s="26"/>
      <c r="BA54" s="26"/>
      <c r="BB54" s="26">
        <v>246</v>
      </c>
      <c r="BC54" s="26">
        <v>142</v>
      </c>
      <c r="BD54" s="9"/>
    </row>
    <row r="55" spans="1:56" x14ac:dyDescent="0.15">
      <c r="A55" s="8">
        <v>1930</v>
      </c>
      <c r="B55" s="24"/>
      <c r="C55" s="24"/>
      <c r="D55" s="24"/>
      <c r="E55" s="24"/>
      <c r="F55" s="24"/>
      <c r="G55" s="24"/>
      <c r="H55" s="24"/>
      <c r="I55" s="32">
        <f>I54*(AX55/AX54)</f>
        <v>0.20538423645320197</v>
      </c>
      <c r="J55" s="32">
        <f t="shared" si="23"/>
        <v>8.4050645335427152E-2</v>
      </c>
      <c r="K55" s="32">
        <f>K54*(AX55/AX54)</f>
        <v>0.20538423645320197</v>
      </c>
      <c r="L55" s="32"/>
      <c r="M55" s="32"/>
      <c r="N55" s="32"/>
      <c r="O55" s="45">
        <v>0.14199999999999999</v>
      </c>
      <c r="P55" s="24">
        <f t="shared" si="25"/>
        <v>0.14199999999999999</v>
      </c>
      <c r="Q55" s="24"/>
      <c r="R55" s="24"/>
      <c r="S55" s="24"/>
      <c r="T55" s="24"/>
      <c r="U55" s="32">
        <f t="shared" si="28"/>
        <v>0.12681134546655268</v>
      </c>
      <c r="V55" s="24"/>
      <c r="W55" s="24"/>
      <c r="Y55" s="24"/>
      <c r="Z55" s="32">
        <f t="shared" si="22"/>
        <v>0.77812768393930709</v>
      </c>
      <c r="AA55" s="24"/>
      <c r="AB55" s="24"/>
      <c r="AC55" s="24"/>
      <c r="AD55" s="24"/>
      <c r="AE55" s="24"/>
      <c r="AF55" s="32">
        <f t="shared" si="26"/>
        <v>0.52213279678068403</v>
      </c>
      <c r="AG55" s="24"/>
      <c r="AH55" s="24"/>
      <c r="AI55" s="24"/>
      <c r="AJ55" s="32">
        <f t="shared" si="24"/>
        <v>0.20673062766844977</v>
      </c>
      <c r="AK55" s="24"/>
      <c r="AL55" s="9"/>
      <c r="AM55" s="18"/>
      <c r="AN55" s="18"/>
      <c r="AO55" s="18"/>
      <c r="AP55" s="29">
        <f t="shared" si="27"/>
        <v>4.9571286141575278E-2</v>
      </c>
      <c r="AQ55" s="9"/>
      <c r="AR55" s="15">
        <v>0.88500000000000001</v>
      </c>
      <c r="AS55" s="9"/>
      <c r="AT55" s="27">
        <v>1.1020000000000001</v>
      </c>
      <c r="AU55" s="27"/>
      <c r="AV55" s="27"/>
      <c r="AW55" s="25">
        <v>155.1</v>
      </c>
      <c r="AX55" s="26">
        <v>173</v>
      </c>
      <c r="AY55" s="26"/>
      <c r="AZ55" s="26"/>
      <c r="BA55" s="26"/>
      <c r="BB55" s="26">
        <v>211</v>
      </c>
      <c r="BC55" s="26">
        <v>113</v>
      </c>
      <c r="BD55" s="9"/>
    </row>
    <row r="56" spans="1:56" x14ac:dyDescent="0.15">
      <c r="A56" s="8">
        <v>1931</v>
      </c>
      <c r="B56" s="24"/>
      <c r="C56" s="24"/>
      <c r="D56" s="24">
        <v>1.54</v>
      </c>
      <c r="E56" s="24">
        <f t="shared" si="13"/>
        <v>0.154</v>
      </c>
      <c r="F56" s="24"/>
      <c r="G56" s="24"/>
      <c r="H56" s="24"/>
      <c r="I56" s="24">
        <f t="shared" si="5"/>
        <v>0.154</v>
      </c>
      <c r="J56" s="32">
        <f t="shared" si="23"/>
        <v>7.3362123963291906E-2</v>
      </c>
      <c r="K56" s="24">
        <f t="shared" si="6"/>
        <v>0.154</v>
      </c>
      <c r="L56" s="24"/>
      <c r="M56" s="24"/>
      <c r="N56" s="24"/>
      <c r="O56" s="45">
        <v>0.111</v>
      </c>
      <c r="P56" s="24">
        <f t="shared" si="25"/>
        <v>0.111</v>
      </c>
      <c r="Q56" s="24"/>
      <c r="R56" s="24"/>
      <c r="S56" s="24"/>
      <c r="T56" s="24"/>
      <c r="U56" s="32">
        <f t="shared" si="28"/>
        <v>0.11068504719912979</v>
      </c>
      <c r="V56" s="24"/>
      <c r="W56" s="24"/>
      <c r="Y56" s="24"/>
      <c r="Z56" s="32">
        <f t="shared" si="22"/>
        <v>0.81419982822788428</v>
      </c>
      <c r="AA56" s="24"/>
      <c r="AB56" s="24"/>
      <c r="AC56" s="24"/>
      <c r="AD56" s="24"/>
      <c r="AE56" s="24"/>
      <c r="AF56" s="32">
        <f t="shared" si="26"/>
        <v>0.45573440643863167</v>
      </c>
      <c r="AG56" s="24"/>
      <c r="AH56" s="24"/>
      <c r="AI56" s="24"/>
      <c r="AJ56" s="32">
        <f t="shared" si="24"/>
        <v>0.18044118368749082</v>
      </c>
      <c r="AK56" s="24"/>
      <c r="AL56" s="9"/>
      <c r="AM56" s="18"/>
      <c r="AN56" s="18"/>
      <c r="AO56" s="18"/>
      <c r="AP56" s="29">
        <f t="shared" si="27"/>
        <v>4.0358923230309075E-2</v>
      </c>
      <c r="AQ56" s="9"/>
      <c r="AR56" s="15">
        <v>0.748</v>
      </c>
      <c r="AS56" s="9"/>
      <c r="AT56" s="27">
        <v>0.88500000000000001</v>
      </c>
      <c r="AU56" s="27"/>
      <c r="AV56" s="27"/>
      <c r="AW56" s="25">
        <v>135.5</v>
      </c>
      <c r="AX56" s="26">
        <v>151</v>
      </c>
      <c r="AY56" s="26"/>
      <c r="AZ56" s="26"/>
      <c r="BA56" s="26"/>
      <c r="BB56" s="26">
        <v>185</v>
      </c>
      <c r="BC56" s="26">
        <v>92</v>
      </c>
      <c r="BD56" s="9"/>
    </row>
    <row r="57" spans="1:56" x14ac:dyDescent="0.15">
      <c r="A57" s="8">
        <v>1932</v>
      </c>
      <c r="B57" s="24"/>
      <c r="C57" s="24"/>
      <c r="D57" s="24">
        <v>1.72</v>
      </c>
      <c r="E57" s="24">
        <f t="shared" si="13"/>
        <v>0.17199999999999999</v>
      </c>
      <c r="F57" s="24"/>
      <c r="G57" s="24"/>
      <c r="H57" s="24"/>
      <c r="I57" s="24">
        <f t="shared" si="5"/>
        <v>0.17199999999999999</v>
      </c>
      <c r="J57" s="32">
        <f t="shared" si="23"/>
        <v>7.6763017127153124E-2</v>
      </c>
      <c r="K57" s="24">
        <f t="shared" si="6"/>
        <v>0.17199999999999999</v>
      </c>
      <c r="L57" s="24"/>
      <c r="M57" s="24"/>
      <c r="N57" s="24"/>
      <c r="O57" s="45">
        <v>0.109</v>
      </c>
      <c r="P57" s="24">
        <f t="shared" si="25"/>
        <v>0.109</v>
      </c>
      <c r="Q57" s="24"/>
      <c r="R57" s="24"/>
      <c r="S57" s="24"/>
      <c r="T57" s="24"/>
      <c r="U57" s="32">
        <f t="shared" si="28"/>
        <v>0.11581614210240071</v>
      </c>
      <c r="V57" s="24"/>
      <c r="W57" s="24"/>
      <c r="Y57" s="24"/>
      <c r="Z57" s="32">
        <f t="shared" si="22"/>
        <v>0.82965931863727449</v>
      </c>
      <c r="AA57" s="24"/>
      <c r="AB57" s="24"/>
      <c r="AC57" s="24"/>
      <c r="AD57" s="24"/>
      <c r="AE57" s="24"/>
      <c r="AF57" s="32">
        <f t="shared" si="26"/>
        <v>0.47686116700201198</v>
      </c>
      <c r="AG57" s="24"/>
      <c r="AH57" s="24"/>
      <c r="AI57" s="24"/>
      <c r="AJ57" s="32">
        <f t="shared" si="24"/>
        <v>0.18880600677234138</v>
      </c>
      <c r="AK57" s="24"/>
      <c r="AL57" s="9"/>
      <c r="AM57" s="18"/>
      <c r="AN57" s="18"/>
      <c r="AO57" s="18"/>
      <c r="AP57" s="29">
        <f t="shared" si="27"/>
        <v>4.0358923230309075E-2</v>
      </c>
      <c r="AQ57" s="9"/>
      <c r="AR57" s="15">
        <v>0.83</v>
      </c>
      <c r="AS57" s="9"/>
      <c r="AT57" s="27">
        <v>0.89300000000000002</v>
      </c>
      <c r="AU57" s="27"/>
      <c r="AV57" s="27"/>
      <c r="AW57" s="25">
        <v>136.80000000000001</v>
      </c>
      <c r="AX57" s="26">
        <v>158</v>
      </c>
      <c r="AY57" s="26"/>
      <c r="AZ57" s="26"/>
      <c r="BA57" s="26"/>
      <c r="BB57" s="26">
        <v>161</v>
      </c>
      <c r="BC57" s="26">
        <v>92</v>
      </c>
      <c r="BD57" s="9"/>
    </row>
    <row r="58" spans="1:56" x14ac:dyDescent="0.15">
      <c r="A58" s="8">
        <v>1933</v>
      </c>
      <c r="B58" s="24"/>
      <c r="C58" s="24"/>
      <c r="D58" s="24">
        <v>1.76</v>
      </c>
      <c r="E58" s="24">
        <f t="shared" si="13"/>
        <v>0.17599999999999999</v>
      </c>
      <c r="F58" s="24"/>
      <c r="G58" s="24"/>
      <c r="H58" s="24"/>
      <c r="I58" s="24">
        <f t="shared" si="5"/>
        <v>0.17599999999999999</v>
      </c>
      <c r="J58" s="32">
        <f t="shared" si="23"/>
        <v>7.8220542768807938E-2</v>
      </c>
      <c r="K58" s="24">
        <f t="shared" si="6"/>
        <v>0.17599999999999999</v>
      </c>
      <c r="L58" s="24"/>
      <c r="M58" s="24"/>
      <c r="N58" s="24"/>
      <c r="O58" s="45">
        <v>0.122</v>
      </c>
      <c r="P58" s="24">
        <f t="shared" si="25"/>
        <v>0.122</v>
      </c>
      <c r="Q58" s="24"/>
      <c r="R58" s="24"/>
      <c r="S58" s="24"/>
      <c r="T58" s="24"/>
      <c r="U58" s="32">
        <f t="shared" si="28"/>
        <v>0.11801518277523111</v>
      </c>
      <c r="V58" s="24"/>
      <c r="W58" s="24"/>
      <c r="Y58" s="24"/>
      <c r="Z58" s="32">
        <f t="shared" si="22"/>
        <v>0.8451188090466647</v>
      </c>
      <c r="AA58" s="24"/>
      <c r="AB58" s="24"/>
      <c r="AC58" s="24"/>
      <c r="AD58" s="24"/>
      <c r="AE58" s="24"/>
      <c r="AF58" s="32">
        <f t="shared" si="26"/>
        <v>0.48591549295774639</v>
      </c>
      <c r="AG58" s="24"/>
      <c r="AH58" s="24"/>
      <c r="AI58" s="24"/>
      <c r="AJ58" s="32">
        <f t="shared" si="24"/>
        <v>0.19239093095156307</v>
      </c>
      <c r="AK58" s="24"/>
      <c r="AL58" s="9"/>
      <c r="AM58" s="18"/>
      <c r="AN58" s="18"/>
      <c r="AO58" s="18"/>
      <c r="AP58" s="29">
        <f t="shared" si="27"/>
        <v>4.6061814556331009E-2</v>
      </c>
      <c r="AQ58" s="9"/>
      <c r="AR58" s="15">
        <v>0.95099999999999996</v>
      </c>
      <c r="AS58" s="9"/>
      <c r="AT58" s="27">
        <v>0.95099999999999996</v>
      </c>
      <c r="AU58" s="27"/>
      <c r="AV58" s="27"/>
      <c r="AW58" s="25">
        <v>145.6</v>
      </c>
      <c r="AX58" s="26">
        <v>161</v>
      </c>
      <c r="AY58" s="26"/>
      <c r="AZ58" s="26"/>
      <c r="BA58" s="26"/>
      <c r="BB58" s="26">
        <v>180</v>
      </c>
      <c r="BC58" s="26">
        <v>105</v>
      </c>
      <c r="BD58" s="9"/>
    </row>
    <row r="59" spans="1:56" x14ac:dyDescent="0.15">
      <c r="A59" s="8">
        <v>1934</v>
      </c>
      <c r="B59" s="24"/>
      <c r="C59" s="24"/>
      <c r="D59" s="24">
        <v>2.1</v>
      </c>
      <c r="E59" s="24">
        <f t="shared" si="13"/>
        <v>0.21000000000000002</v>
      </c>
      <c r="F59" s="24"/>
      <c r="G59" s="24"/>
      <c r="H59" s="24"/>
      <c r="I59" s="24">
        <f t="shared" si="5"/>
        <v>0.21000000000000002</v>
      </c>
      <c r="J59" s="32">
        <f t="shared" si="23"/>
        <v>7.9678068410462752E-2</v>
      </c>
      <c r="K59" s="24">
        <f t="shared" si="6"/>
        <v>0.21000000000000002</v>
      </c>
      <c r="L59" s="24"/>
      <c r="M59" s="24"/>
      <c r="N59" s="24"/>
      <c r="O59" s="45">
        <v>0.14299999999999999</v>
      </c>
      <c r="P59" s="24">
        <f t="shared" si="25"/>
        <v>0.14299999999999999</v>
      </c>
      <c r="Q59" s="24"/>
      <c r="R59" s="24"/>
      <c r="S59" s="24"/>
      <c r="T59" s="24"/>
      <c r="U59" s="32">
        <f t="shared" si="28"/>
        <v>0.1202142234480615</v>
      </c>
      <c r="V59" s="24"/>
      <c r="W59" s="24"/>
      <c r="Y59" s="24"/>
      <c r="Z59" s="32">
        <f t="shared" si="22"/>
        <v>0.87603778986544512</v>
      </c>
      <c r="AA59" s="24"/>
      <c r="AB59" s="24"/>
      <c r="AC59" s="24"/>
      <c r="AD59" s="24"/>
      <c r="AE59" s="24"/>
      <c r="AF59" s="32">
        <f t="shared" si="26"/>
        <v>0.4949698189134808</v>
      </c>
      <c r="AG59" s="24"/>
      <c r="AH59" s="24"/>
      <c r="AI59" s="24"/>
      <c r="AJ59" s="32">
        <f t="shared" si="24"/>
        <v>0.19597585513078475</v>
      </c>
      <c r="AK59" s="24"/>
      <c r="AL59" s="9"/>
      <c r="AM59" s="18"/>
      <c r="AN59" s="18"/>
      <c r="AO59" s="18"/>
      <c r="AP59" s="29">
        <f t="shared" si="27"/>
        <v>4.7816550348953143E-2</v>
      </c>
      <c r="AQ59" s="9"/>
      <c r="AR59" s="15">
        <v>0.97</v>
      </c>
      <c r="AS59" s="9"/>
      <c r="AT59" s="27">
        <v>0.97099999999999997</v>
      </c>
      <c r="AU59" s="27"/>
      <c r="AV59" s="27"/>
      <c r="AW59" s="25">
        <v>148.69999999999999</v>
      </c>
      <c r="AX59" s="26">
        <v>164</v>
      </c>
      <c r="AY59" s="26"/>
      <c r="AZ59" s="26"/>
      <c r="BA59" s="26"/>
      <c r="BB59" s="26">
        <v>184</v>
      </c>
      <c r="BC59" s="26">
        <v>109</v>
      </c>
      <c r="BD59" s="9"/>
    </row>
    <row r="60" spans="1:56" x14ac:dyDescent="0.15">
      <c r="A60" s="8">
        <v>1935</v>
      </c>
      <c r="B60" s="24"/>
      <c r="C60" s="24"/>
      <c r="D60" s="24">
        <v>2.39</v>
      </c>
      <c r="E60" s="24">
        <f t="shared" si="13"/>
        <v>0.23900000000000002</v>
      </c>
      <c r="F60" s="24"/>
      <c r="G60" s="24"/>
      <c r="H60" s="24"/>
      <c r="I60" s="24">
        <f t="shared" si="5"/>
        <v>0.23900000000000002</v>
      </c>
      <c r="J60" s="32">
        <f t="shared" si="23"/>
        <v>8.2593119693772366E-2</v>
      </c>
      <c r="K60" s="24">
        <f t="shared" si="6"/>
        <v>0.23900000000000002</v>
      </c>
      <c r="L60" s="24"/>
      <c r="M60" s="24"/>
      <c r="N60" s="24"/>
      <c r="O60" s="45">
        <v>0.14499999999999999</v>
      </c>
      <c r="P60" s="24">
        <f t="shared" si="25"/>
        <v>0.14499999999999999</v>
      </c>
      <c r="Q60" s="24"/>
      <c r="R60" s="24"/>
      <c r="S60" s="24"/>
      <c r="T60" s="24"/>
      <c r="U60" s="32">
        <f t="shared" si="28"/>
        <v>0.12461230479372229</v>
      </c>
      <c r="V60" s="24"/>
      <c r="W60" s="24"/>
      <c r="Y60" s="24"/>
      <c r="Z60" s="32">
        <f t="shared" si="22"/>
        <v>0.94818207844259939</v>
      </c>
      <c r="AA60" s="24"/>
      <c r="AB60" s="24"/>
      <c r="AC60" s="24"/>
      <c r="AD60" s="24"/>
      <c r="AE60" s="24"/>
      <c r="AF60" s="32">
        <f t="shared" si="26"/>
        <v>0.51307847082494962</v>
      </c>
      <c r="AG60" s="24"/>
      <c r="AH60" s="24"/>
      <c r="AI60" s="24"/>
      <c r="AJ60" s="32">
        <f t="shared" si="24"/>
        <v>0.20314570348922809</v>
      </c>
      <c r="AK60" s="24"/>
      <c r="AL60" s="9"/>
      <c r="AM60" s="18"/>
      <c r="AN60" s="18"/>
      <c r="AO60" s="18"/>
      <c r="AP60" s="29">
        <f t="shared" si="27"/>
        <v>4.7377866400797615E-2</v>
      </c>
      <c r="AQ60" s="9"/>
      <c r="AR60" s="15">
        <v>0.99399999999999999</v>
      </c>
      <c r="AS60" s="9"/>
      <c r="AT60" s="27">
        <v>0.99</v>
      </c>
      <c r="AU60" s="27"/>
      <c r="AV60" s="27"/>
      <c r="AW60" s="25">
        <v>151.6</v>
      </c>
      <c r="AX60" s="26">
        <v>170</v>
      </c>
      <c r="AY60" s="26"/>
      <c r="AZ60" s="26"/>
      <c r="BA60" s="26"/>
      <c r="BB60" s="26">
        <v>183</v>
      </c>
      <c r="BC60" s="26">
        <v>108</v>
      </c>
      <c r="BD60" s="9"/>
    </row>
    <row r="61" spans="1:56" x14ac:dyDescent="0.15">
      <c r="A61" s="8">
        <v>1936</v>
      </c>
      <c r="B61" s="24"/>
      <c r="C61" s="24"/>
      <c r="D61" s="24">
        <v>2.48</v>
      </c>
      <c r="E61" s="24">
        <f t="shared" si="13"/>
        <v>0.248</v>
      </c>
      <c r="F61" s="24"/>
      <c r="G61" s="24"/>
      <c r="H61" s="24"/>
      <c r="I61" s="24">
        <f t="shared" si="5"/>
        <v>0.248</v>
      </c>
      <c r="J61" s="32">
        <f t="shared" si="23"/>
        <v>8.9394906021494802E-2</v>
      </c>
      <c r="K61" s="24">
        <f t="shared" si="6"/>
        <v>0.248</v>
      </c>
      <c r="L61" s="24"/>
      <c r="M61" s="24"/>
      <c r="N61" s="24"/>
      <c r="O61" s="45">
        <v>0.154</v>
      </c>
      <c r="P61" s="24">
        <f t="shared" si="25"/>
        <v>0.154</v>
      </c>
      <c r="Q61" s="24"/>
      <c r="R61" s="24"/>
      <c r="S61" s="24"/>
      <c r="T61" s="24"/>
      <c r="U61" s="32">
        <f t="shared" si="28"/>
        <v>0.13487449460026413</v>
      </c>
      <c r="V61" s="24"/>
      <c r="W61" s="24"/>
      <c r="Y61" s="24"/>
      <c r="Z61" s="32">
        <f t="shared" si="22"/>
        <v>0.99456054967077001</v>
      </c>
      <c r="AA61" s="24"/>
      <c r="AB61" s="24"/>
      <c r="AC61" s="24"/>
      <c r="AD61" s="24"/>
      <c r="AE61" s="24"/>
      <c r="AF61" s="32">
        <f t="shared" si="26"/>
        <v>0.55533199195171024</v>
      </c>
      <c r="AG61" s="24"/>
      <c r="AH61" s="24"/>
      <c r="AI61" s="24"/>
      <c r="AJ61" s="32">
        <f t="shared" si="24"/>
        <v>0.21987534965892921</v>
      </c>
      <c r="AK61" s="24"/>
      <c r="AL61" s="9"/>
      <c r="AM61" s="18"/>
      <c r="AN61" s="18"/>
      <c r="AO61" s="18"/>
      <c r="AP61" s="29">
        <f t="shared" si="27"/>
        <v>4.8693918245264207E-2</v>
      </c>
      <c r="AQ61" s="9"/>
      <c r="AR61" s="15">
        <v>1.036</v>
      </c>
      <c r="AS61" s="9"/>
      <c r="AT61" s="27">
        <v>1.04</v>
      </c>
      <c r="AU61" s="27"/>
      <c r="AV61" s="27"/>
      <c r="AW61" s="25">
        <v>159.19999999999999</v>
      </c>
      <c r="AX61" s="26">
        <v>184</v>
      </c>
      <c r="AY61" s="26"/>
      <c r="AZ61" s="26"/>
      <c r="BA61" s="26"/>
      <c r="BB61" s="26">
        <v>192</v>
      </c>
      <c r="BC61" s="26">
        <v>111</v>
      </c>
      <c r="BD61" s="9"/>
    </row>
    <row r="62" spans="1:56" x14ac:dyDescent="0.15">
      <c r="A62" s="8">
        <v>1937</v>
      </c>
      <c r="B62" s="24"/>
      <c r="C62" s="24"/>
      <c r="D62" s="24"/>
      <c r="E62" s="24"/>
      <c r="F62" s="24"/>
      <c r="G62" s="24"/>
      <c r="H62" s="24"/>
      <c r="I62" s="32">
        <f>I61*(AX62/AX61)</f>
        <v>0.26013043478260872</v>
      </c>
      <c r="J62" s="32">
        <f t="shared" si="23"/>
        <v>9.376748294645923E-2</v>
      </c>
      <c r="K62" s="32">
        <f>K61*(AX62/AX61)</f>
        <v>0.26013043478260872</v>
      </c>
      <c r="L62" s="32"/>
      <c r="M62" s="32"/>
      <c r="N62" s="32"/>
      <c r="O62" s="45">
        <v>0.17699999999999999</v>
      </c>
      <c r="P62" s="24">
        <f t="shared" si="25"/>
        <v>0.17699999999999999</v>
      </c>
      <c r="Q62" s="24"/>
      <c r="R62" s="24"/>
      <c r="S62" s="24"/>
      <c r="T62" s="24"/>
      <c r="U62" s="32">
        <f t="shared" si="28"/>
        <v>0.14147161661875532</v>
      </c>
      <c r="V62" s="24"/>
      <c r="W62" s="24"/>
      <c r="Y62" s="24"/>
      <c r="Z62" s="32">
        <f t="shared" si="22"/>
        <v>1.0821643286573146</v>
      </c>
      <c r="AA62" s="24"/>
      <c r="AB62" s="24"/>
      <c r="AC62" s="24"/>
      <c r="AD62" s="24"/>
      <c r="AE62" s="24"/>
      <c r="AF62" s="32">
        <f t="shared" si="26"/>
        <v>0.58249496981891347</v>
      </c>
      <c r="AG62" s="24"/>
      <c r="AH62" s="24"/>
      <c r="AI62" s="24"/>
      <c r="AJ62" s="32">
        <f t="shared" si="24"/>
        <v>0.23063012219659423</v>
      </c>
      <c r="AK62" s="24"/>
      <c r="AL62" s="9"/>
      <c r="AM62" s="18"/>
      <c r="AN62" s="18"/>
      <c r="AO62" s="18"/>
      <c r="AP62" s="29">
        <f t="shared" si="27"/>
        <v>5.7467597208374875E-2</v>
      </c>
      <c r="AQ62" s="9"/>
      <c r="AR62" s="15">
        <v>1.258</v>
      </c>
      <c r="AS62" s="9"/>
      <c r="AT62" s="27">
        <v>1.1379999999999999</v>
      </c>
      <c r="AU62" s="27"/>
      <c r="AV62" s="27"/>
      <c r="AW62" s="25">
        <v>174.3</v>
      </c>
      <c r="AX62" s="26">
        <v>193</v>
      </c>
      <c r="AY62" s="26"/>
      <c r="AZ62" s="26"/>
      <c r="BA62" s="26"/>
      <c r="BB62" s="26">
        <v>214</v>
      </c>
      <c r="BC62" s="26">
        <v>131</v>
      </c>
      <c r="BD62" s="9"/>
    </row>
    <row r="63" spans="1:56" x14ac:dyDescent="0.15">
      <c r="A63" s="8">
        <v>1938</v>
      </c>
      <c r="B63" s="24"/>
      <c r="C63" s="24"/>
      <c r="D63" s="24"/>
      <c r="E63" s="24"/>
      <c r="F63" s="24"/>
      <c r="G63" s="24"/>
      <c r="H63" s="24"/>
      <c r="I63" s="32">
        <f>I62*(AX63/AX62)</f>
        <v>0.28304347826086962</v>
      </c>
      <c r="J63" s="32">
        <f t="shared" si="23"/>
        <v>0.10202679491583648</v>
      </c>
      <c r="K63" s="32">
        <f>K62*(AX63/AX62)</f>
        <v>0.28304347826086962</v>
      </c>
      <c r="L63" s="32"/>
      <c r="M63" s="32"/>
      <c r="N63" s="32"/>
      <c r="O63" s="45"/>
      <c r="P63" s="32">
        <f>P62*(AT62/AT61)</f>
        <v>0.19367884615384612</v>
      </c>
      <c r="Q63" s="24"/>
      <c r="R63" s="24"/>
      <c r="S63" s="24"/>
      <c r="T63" s="24"/>
      <c r="U63" s="32">
        <f t="shared" si="28"/>
        <v>0.15393284709812757</v>
      </c>
      <c r="V63" s="24"/>
      <c r="W63" s="24"/>
      <c r="Y63" s="24"/>
      <c r="Z63" s="32">
        <f t="shared" si="22"/>
        <v>1.2264529058116234</v>
      </c>
      <c r="AA63" s="24"/>
      <c r="AB63" s="24"/>
      <c r="AC63" s="24"/>
      <c r="AD63" s="24"/>
      <c r="AE63" s="24"/>
      <c r="AF63" s="32">
        <f t="shared" si="26"/>
        <v>0.63380281690140849</v>
      </c>
      <c r="AG63" s="24"/>
      <c r="AH63" s="24"/>
      <c r="AI63" s="24"/>
      <c r="AJ63" s="32">
        <f t="shared" si="24"/>
        <v>0.25094469254551705</v>
      </c>
      <c r="AK63" s="24"/>
      <c r="AL63" s="9"/>
      <c r="AM63" s="18"/>
      <c r="AN63" s="18"/>
      <c r="AO63" s="18"/>
      <c r="AP63" s="29">
        <f t="shared" si="27"/>
        <v>7.1944167497507483E-2</v>
      </c>
      <c r="AQ63" s="9"/>
      <c r="AR63" s="15">
        <v>1.327</v>
      </c>
      <c r="AS63" s="9"/>
      <c r="AT63" s="27">
        <v>1.3029999999999999</v>
      </c>
      <c r="AU63" s="27"/>
      <c r="AV63" s="27"/>
      <c r="AW63" s="25">
        <v>199.7</v>
      </c>
      <c r="AX63" s="26">
        <v>210</v>
      </c>
      <c r="AY63" s="26"/>
      <c r="AZ63" s="26"/>
      <c r="BA63" s="26"/>
      <c r="BB63" s="26">
        <v>267</v>
      </c>
      <c r="BC63" s="26">
        <v>164</v>
      </c>
      <c r="BD63" s="9"/>
    </row>
    <row r="64" spans="1:56" x14ac:dyDescent="0.15">
      <c r="A64" s="8">
        <v>1939</v>
      </c>
      <c r="B64" s="24"/>
      <c r="C64" s="24"/>
      <c r="D64" s="24"/>
      <c r="E64" s="24"/>
      <c r="F64" s="24"/>
      <c r="G64" s="24"/>
      <c r="H64" s="24"/>
      <c r="I64" s="32">
        <f>I63*(AX64/AX63)</f>
        <v>0.32078260869565223</v>
      </c>
      <c r="J64" s="32">
        <f t="shared" si="23"/>
        <v>0.11563036757128135</v>
      </c>
      <c r="K64" s="32">
        <f>K63*(AX64/AX63)</f>
        <v>0.32078260869565223</v>
      </c>
      <c r="L64" s="32"/>
      <c r="M64" s="32"/>
      <c r="N64" s="32"/>
      <c r="O64" s="45"/>
      <c r="P64" s="32">
        <f t="shared" ref="P64:P72" si="29">P63*(AT63/AT62)</f>
        <v>0.22176057692307691</v>
      </c>
      <c r="Q64" s="24"/>
      <c r="R64" s="24"/>
      <c r="S64" s="24"/>
      <c r="T64" s="24"/>
      <c r="U64" s="32">
        <f t="shared" si="28"/>
        <v>0.17445722671121125</v>
      </c>
      <c r="V64" s="24"/>
      <c r="W64" s="24"/>
      <c r="Y64" s="24"/>
      <c r="Z64" s="32">
        <f t="shared" si="22"/>
        <v>1.4480389350128831</v>
      </c>
      <c r="AA64" s="24"/>
      <c r="AB64" s="24"/>
      <c r="AC64" s="24"/>
      <c r="AD64" s="24"/>
      <c r="AE64" s="24"/>
      <c r="AF64" s="32">
        <f t="shared" si="26"/>
        <v>0.71830985915492962</v>
      </c>
      <c r="AG64" s="24"/>
      <c r="AH64" s="24"/>
      <c r="AI64" s="24"/>
      <c r="AJ64" s="32">
        <f t="shared" si="24"/>
        <v>0.2844039848849193</v>
      </c>
      <c r="AK64" s="24"/>
      <c r="AL64" s="9"/>
      <c r="AM64" s="18"/>
      <c r="AN64" s="18"/>
      <c r="AO64" s="18"/>
      <c r="AP64" s="29">
        <f t="shared" si="27"/>
        <v>8.1156530408773672E-2</v>
      </c>
      <c r="AQ64" s="9"/>
      <c r="AR64" s="15">
        <v>1.466</v>
      </c>
      <c r="AS64" s="9"/>
      <c r="AT64" s="27">
        <v>1.46</v>
      </c>
      <c r="AU64" s="27"/>
      <c r="AV64" s="27"/>
      <c r="AW64" s="25">
        <v>223.6</v>
      </c>
      <c r="AX64" s="26">
        <v>238</v>
      </c>
      <c r="AY64" s="26"/>
      <c r="AZ64" s="26"/>
      <c r="BA64" s="26"/>
      <c r="BB64" s="26">
        <v>274</v>
      </c>
      <c r="BC64" s="26">
        <v>185</v>
      </c>
      <c r="BD64" s="9"/>
    </row>
    <row r="65" spans="1:56" x14ac:dyDescent="0.15">
      <c r="A65" s="8">
        <v>1940</v>
      </c>
      <c r="B65" s="24"/>
      <c r="C65" s="24"/>
      <c r="D65" s="24">
        <v>3.32</v>
      </c>
      <c r="E65" s="24">
        <f t="shared" si="13"/>
        <v>0.33199999999999996</v>
      </c>
      <c r="F65" s="24"/>
      <c r="G65" s="24"/>
      <c r="H65" s="24"/>
      <c r="I65" s="24">
        <f t="shared" si="5"/>
        <v>0.33199999999999996</v>
      </c>
      <c r="J65" s="32">
        <f t="shared" si="23"/>
        <v>0.13652156843500024</v>
      </c>
      <c r="K65" s="24">
        <f t="shared" si="6"/>
        <v>0.33199999999999996</v>
      </c>
      <c r="L65" s="24"/>
      <c r="M65" s="24"/>
      <c r="N65" s="24"/>
      <c r="O65" s="45"/>
      <c r="P65" s="32">
        <f t="shared" si="29"/>
        <v>0.24848076923076923</v>
      </c>
      <c r="Q65" s="24"/>
      <c r="R65" s="24"/>
      <c r="S65" s="24"/>
      <c r="T65" s="24"/>
      <c r="U65" s="32">
        <f t="shared" si="28"/>
        <v>0.20597680968844689</v>
      </c>
      <c r="V65" s="24"/>
      <c r="W65" s="24"/>
      <c r="Y65" s="24"/>
      <c r="Z65" s="32">
        <f t="shared" si="22"/>
        <v>1.4068136272545093</v>
      </c>
      <c r="AA65" s="24"/>
      <c r="AB65" s="24"/>
      <c r="AC65" s="24"/>
      <c r="AD65" s="24"/>
      <c r="AE65" s="24"/>
      <c r="AF65" s="32">
        <f t="shared" si="26"/>
        <v>0.84808853118712269</v>
      </c>
      <c r="AG65" s="24"/>
      <c r="AH65" s="24"/>
      <c r="AI65" s="24"/>
      <c r="AJ65" s="32">
        <f t="shared" si="24"/>
        <v>0.33578789812042992</v>
      </c>
      <c r="AK65" s="24"/>
      <c r="AL65" s="9"/>
      <c r="AM65" s="18"/>
      <c r="AN65" s="18"/>
      <c r="AO65" s="18"/>
      <c r="AP65" s="29">
        <f t="shared" si="27"/>
        <v>9.343968095712861E-2</v>
      </c>
      <c r="AQ65" s="9"/>
      <c r="AR65" s="15">
        <v>1.641</v>
      </c>
      <c r="AS65" s="9"/>
      <c r="AT65" s="27">
        <v>1.696</v>
      </c>
      <c r="AU65" s="27"/>
      <c r="AV65" s="27"/>
      <c r="AW65" s="25">
        <v>259.7</v>
      </c>
      <c r="AX65" s="26">
        <v>281</v>
      </c>
      <c r="AY65" s="26"/>
      <c r="AZ65" s="26"/>
      <c r="BA65" s="26"/>
      <c r="BB65" s="26">
        <v>290</v>
      </c>
      <c r="BC65" s="26">
        <v>213</v>
      </c>
      <c r="BD65" s="9"/>
    </row>
    <row r="66" spans="1:56" x14ac:dyDescent="0.15">
      <c r="A66" s="8">
        <v>1941</v>
      </c>
      <c r="B66" s="24"/>
      <c r="C66" s="24"/>
      <c r="D66" s="24">
        <v>3.32</v>
      </c>
      <c r="E66" s="24">
        <f t="shared" si="13"/>
        <v>0.33199999999999996</v>
      </c>
      <c r="F66" s="24"/>
      <c r="G66" s="24"/>
      <c r="H66" s="24"/>
      <c r="I66" s="24">
        <f t="shared" si="5"/>
        <v>0.33199999999999996</v>
      </c>
      <c r="J66" s="32">
        <f t="shared" si="23"/>
        <v>0.13263483339058743</v>
      </c>
      <c r="K66" s="24">
        <f t="shared" si="6"/>
        <v>0.33199999999999996</v>
      </c>
      <c r="L66" s="24"/>
      <c r="M66" s="24"/>
      <c r="N66" s="24"/>
      <c r="O66" s="45"/>
      <c r="P66" s="32">
        <f t="shared" si="29"/>
        <v>0.28864615384615383</v>
      </c>
      <c r="Q66" s="24"/>
      <c r="R66" s="24"/>
      <c r="S66" s="24"/>
      <c r="T66" s="24"/>
      <c r="U66" s="32">
        <f t="shared" si="28"/>
        <v>0.20011270122756583</v>
      </c>
      <c r="V66" s="24"/>
      <c r="W66" s="24"/>
      <c r="Y66" s="24"/>
      <c r="Z66" s="32">
        <f t="shared" si="22"/>
        <v>1.4222731176638996</v>
      </c>
      <c r="AA66" s="24"/>
      <c r="AB66" s="24"/>
      <c r="AC66" s="24"/>
      <c r="AD66" s="24"/>
      <c r="AE66" s="24"/>
      <c r="AF66" s="32">
        <f t="shared" si="26"/>
        <v>0.823943661971831</v>
      </c>
      <c r="AG66" s="24"/>
      <c r="AH66" s="24"/>
      <c r="AI66" s="24"/>
      <c r="AJ66" s="32">
        <f t="shared" si="24"/>
        <v>0.32622810030917215</v>
      </c>
      <c r="AK66" s="24"/>
      <c r="AL66" s="9"/>
      <c r="AM66" s="18"/>
      <c r="AN66" s="18"/>
      <c r="AO66" s="18"/>
      <c r="AP66" s="29">
        <f t="shared" si="27"/>
        <v>9.6071784646061809E-2</v>
      </c>
      <c r="AQ66" s="9"/>
      <c r="AR66" s="9">
        <v>1.758</v>
      </c>
      <c r="AS66" s="9">
        <f>CORREL(AR26:AR65,D26:D65)</f>
        <v>0.95736761458952369</v>
      </c>
      <c r="AT66" s="3">
        <v>1.716</v>
      </c>
      <c r="AW66" s="25">
        <v>262.89999999999998</v>
      </c>
      <c r="AX66" s="26">
        <v>273</v>
      </c>
      <c r="AY66" s="26"/>
      <c r="AZ66" s="26"/>
      <c r="BA66" s="26"/>
      <c r="BB66" s="26">
        <v>304</v>
      </c>
      <c r="BC66" s="26">
        <v>219</v>
      </c>
      <c r="BD66" s="9"/>
    </row>
    <row r="67" spans="1:56" x14ac:dyDescent="0.15">
      <c r="A67" s="8">
        <v>1942</v>
      </c>
      <c r="B67" s="24"/>
      <c r="C67" s="24"/>
      <c r="D67" s="24">
        <v>3.32</v>
      </c>
      <c r="E67" s="24">
        <f t="shared" si="13"/>
        <v>0.33199999999999996</v>
      </c>
      <c r="F67" s="24"/>
      <c r="G67" s="24"/>
      <c r="H67" s="24"/>
      <c r="I67" s="24">
        <f t="shared" si="5"/>
        <v>0.33199999999999996</v>
      </c>
      <c r="J67" s="32">
        <f t="shared" si="23"/>
        <v>0.13409235903224223</v>
      </c>
      <c r="K67" s="24">
        <f t="shared" si="6"/>
        <v>0.33199999999999996</v>
      </c>
      <c r="L67" s="24"/>
      <c r="M67" s="24"/>
      <c r="N67" s="24"/>
      <c r="O67" s="45"/>
      <c r="P67" s="32">
        <f t="shared" si="29"/>
        <v>0.29204999999999998</v>
      </c>
      <c r="Q67" s="24"/>
      <c r="R67" s="24"/>
      <c r="S67" s="24"/>
      <c r="T67" s="24"/>
      <c r="U67" s="32">
        <f t="shared" si="28"/>
        <v>0.20231174190039622</v>
      </c>
      <c r="V67" s="24"/>
      <c r="W67" s="24"/>
      <c r="Y67" s="24"/>
      <c r="Z67" s="32">
        <f t="shared" si="22"/>
        <v>1.4634984254222734</v>
      </c>
      <c r="AA67" s="24"/>
      <c r="AB67" s="24"/>
      <c r="AC67" s="24"/>
      <c r="AD67" s="24"/>
      <c r="AE67" s="24"/>
      <c r="AF67" s="32">
        <f t="shared" si="26"/>
        <v>0.83299798792756541</v>
      </c>
      <c r="AG67" s="24"/>
      <c r="AH67" s="24"/>
      <c r="AI67" s="24"/>
      <c r="AJ67" s="32">
        <f t="shared" si="24"/>
        <v>0.32981302448839384</v>
      </c>
      <c r="AK67" s="24"/>
      <c r="AL67" s="9"/>
      <c r="AM67" s="18"/>
      <c r="AN67" s="18"/>
      <c r="AO67" s="18"/>
      <c r="AP67" s="29">
        <f t="shared" si="27"/>
        <v>0.10133599202392821</v>
      </c>
      <c r="AQ67" s="9"/>
      <c r="AR67" s="9">
        <v>1.9119999999999999</v>
      </c>
      <c r="AS67" s="9"/>
      <c r="AT67" s="27">
        <v>1.766</v>
      </c>
      <c r="AU67" s="27"/>
      <c r="AV67" s="27"/>
      <c r="AW67" s="25">
        <v>270.5</v>
      </c>
      <c r="AX67" s="26">
        <v>276</v>
      </c>
      <c r="AY67" s="26"/>
      <c r="AZ67" s="26"/>
      <c r="BA67" s="26"/>
      <c r="BB67" s="26">
        <v>304</v>
      </c>
      <c r="BC67" s="26">
        <v>231</v>
      </c>
      <c r="BD67" s="9"/>
    </row>
    <row r="68" spans="1:56" x14ac:dyDescent="0.15">
      <c r="A68" s="8">
        <v>1943</v>
      </c>
      <c r="B68" s="24"/>
      <c r="C68" s="24"/>
      <c r="D68" s="24">
        <v>3.36</v>
      </c>
      <c r="E68" s="24">
        <f t="shared" si="13"/>
        <v>0.33599999999999997</v>
      </c>
      <c r="F68" s="24"/>
      <c r="G68" s="24"/>
      <c r="H68" s="24"/>
      <c r="I68" s="24">
        <f t="shared" si="5"/>
        <v>0.33599999999999997</v>
      </c>
      <c r="J68" s="32">
        <f t="shared" si="23"/>
        <v>0.13797909407665504</v>
      </c>
      <c r="K68" s="24">
        <f t="shared" si="6"/>
        <v>0.33599999999999997</v>
      </c>
      <c r="L68" s="24"/>
      <c r="M68" s="24"/>
      <c r="N68" s="24"/>
      <c r="O68" s="45"/>
      <c r="P68" s="32">
        <f t="shared" si="29"/>
        <v>0.30055961538461534</v>
      </c>
      <c r="Q68" s="24"/>
      <c r="R68" s="24"/>
      <c r="S68" s="24"/>
      <c r="T68" s="24"/>
      <c r="U68" s="32">
        <f t="shared" si="28"/>
        <v>0.20817585036127725</v>
      </c>
      <c r="V68" s="24"/>
      <c r="W68" s="24"/>
      <c r="Y68" s="24"/>
      <c r="Z68" s="32">
        <f t="shared" si="22"/>
        <v>1.6490123103349559</v>
      </c>
      <c r="AA68" s="24"/>
      <c r="AB68" s="24"/>
      <c r="AC68" s="24"/>
      <c r="AD68" s="24"/>
      <c r="AE68" s="24"/>
      <c r="AF68" s="32">
        <f t="shared" si="26"/>
        <v>0.8571428571428571</v>
      </c>
      <c r="AG68" s="24"/>
      <c r="AH68" s="24"/>
      <c r="AI68" s="24"/>
      <c r="AJ68" s="32">
        <f t="shared" si="24"/>
        <v>0.3393728222996516</v>
      </c>
      <c r="AK68" s="24"/>
      <c r="AL68" s="9"/>
      <c r="AM68" s="18"/>
      <c r="AN68" s="18"/>
      <c r="AO68" s="18"/>
      <c r="AP68" s="29">
        <f t="shared" si="27"/>
        <v>0.10396809571286141</v>
      </c>
      <c r="AQ68" s="9"/>
      <c r="AR68" s="9">
        <v>2.0459999999999998</v>
      </c>
      <c r="AS68" s="9"/>
      <c r="AT68" s="27">
        <v>1.8740000000000001</v>
      </c>
      <c r="AU68" s="27"/>
      <c r="AV68" s="27"/>
      <c r="AW68" s="25">
        <v>287</v>
      </c>
      <c r="AX68" s="26">
        <v>284</v>
      </c>
      <c r="AY68" s="26"/>
      <c r="AZ68" s="26"/>
      <c r="BA68" s="26"/>
      <c r="BB68" s="26">
        <v>307</v>
      </c>
      <c r="BC68" s="26">
        <v>237</v>
      </c>
      <c r="BD68" s="9"/>
    </row>
    <row r="69" spans="1:56" x14ac:dyDescent="0.15">
      <c r="A69" s="8">
        <v>1944</v>
      </c>
      <c r="B69" s="24"/>
      <c r="C69" s="24"/>
      <c r="D69" s="24">
        <v>3.57</v>
      </c>
      <c r="E69" s="24">
        <f t="shared" si="13"/>
        <v>0.35699999999999998</v>
      </c>
      <c r="F69" s="24"/>
      <c r="G69" s="24"/>
      <c r="H69" s="24"/>
      <c r="I69" s="24">
        <f t="shared" si="5"/>
        <v>0.35699999999999998</v>
      </c>
      <c r="J69" s="32">
        <f t="shared" si="23"/>
        <v>0.15546940177651272</v>
      </c>
      <c r="K69" s="24">
        <f t="shared" si="6"/>
        <v>0.35699999999999998</v>
      </c>
      <c r="L69" s="24"/>
      <c r="M69" s="24"/>
      <c r="N69" s="24"/>
      <c r="O69" s="45"/>
      <c r="P69" s="32">
        <f t="shared" si="29"/>
        <v>0.31894038461538454</v>
      </c>
      <c r="Q69" s="24"/>
      <c r="R69" s="24"/>
      <c r="S69" s="24"/>
      <c r="T69" s="24"/>
      <c r="U69" s="32">
        <f t="shared" si="28"/>
        <v>0.23456433843524199</v>
      </c>
      <c r="V69" s="24"/>
      <c r="W69" s="24"/>
      <c r="Y69" s="24"/>
      <c r="Z69" s="32">
        <f t="shared" si="22"/>
        <v>2.5353564271399947</v>
      </c>
      <c r="AA69" s="24"/>
      <c r="AB69" s="24"/>
      <c r="AC69" s="24"/>
      <c r="AD69" s="24"/>
      <c r="AE69" s="24"/>
      <c r="AF69" s="32">
        <f t="shared" si="26"/>
        <v>0.96579476861167002</v>
      </c>
      <c r="AG69" s="24"/>
      <c r="AH69" s="24"/>
      <c r="AI69" s="24"/>
      <c r="AJ69" s="32">
        <f t="shared" si="24"/>
        <v>0.38239191245031168</v>
      </c>
      <c r="AK69" s="24"/>
      <c r="AL69" s="9"/>
      <c r="AM69" s="18"/>
      <c r="AN69" s="18"/>
      <c r="AO69" s="18"/>
      <c r="AP69" s="29">
        <f t="shared" si="27"/>
        <v>0.10572283150548355</v>
      </c>
      <c r="AQ69" s="9"/>
      <c r="AR69" s="9">
        <v>2.319</v>
      </c>
      <c r="AS69" s="9"/>
      <c r="AT69" s="27">
        <v>2.0979999999999999</v>
      </c>
      <c r="AU69" s="27"/>
      <c r="AV69" s="27"/>
      <c r="AW69" s="25">
        <v>321.39999999999998</v>
      </c>
      <c r="AX69" s="26">
        <v>320</v>
      </c>
      <c r="AY69" s="26"/>
      <c r="AZ69" s="26"/>
      <c r="BA69" s="26"/>
      <c r="BB69" s="26">
        <v>321</v>
      </c>
      <c r="BC69" s="26">
        <v>241</v>
      </c>
      <c r="BD69" s="9"/>
    </row>
    <row r="70" spans="1:56" x14ac:dyDescent="0.15">
      <c r="A70" s="8">
        <v>1945</v>
      </c>
      <c r="B70" s="24"/>
      <c r="C70" s="24"/>
      <c r="D70" s="24">
        <v>3.57</v>
      </c>
      <c r="E70" s="24">
        <f t="shared" si="13"/>
        <v>0.35699999999999998</v>
      </c>
      <c r="F70" s="24"/>
      <c r="G70" s="24"/>
      <c r="H70" s="24"/>
      <c r="I70" s="24">
        <f t="shared" si="5"/>
        <v>0.35699999999999998</v>
      </c>
      <c r="J70" s="32">
        <f t="shared" si="23"/>
        <v>0.23903420523138832</v>
      </c>
      <c r="K70" s="24">
        <f t="shared" si="6"/>
        <v>0.35699999999999998</v>
      </c>
      <c r="L70" s="24"/>
      <c r="M70" s="24"/>
      <c r="N70" s="24"/>
      <c r="O70" s="45"/>
      <c r="P70" s="32">
        <f t="shared" si="29"/>
        <v>0.35706346153846147</v>
      </c>
      <c r="Q70" s="24"/>
      <c r="R70" s="24"/>
      <c r="S70" s="24"/>
      <c r="T70" s="24"/>
      <c r="U70" s="32">
        <f t="shared" si="28"/>
        <v>0.36064267034418457</v>
      </c>
      <c r="V70" s="24"/>
      <c r="W70" s="24"/>
      <c r="Y70" s="24"/>
      <c r="Z70" s="32">
        <f t="shared" si="22"/>
        <v>17.546521614657888</v>
      </c>
      <c r="AA70" s="24"/>
      <c r="AB70" s="24"/>
      <c r="AC70" s="24"/>
      <c r="AD70" s="24"/>
      <c r="AE70" s="24"/>
      <c r="AF70" s="32">
        <f t="shared" si="26"/>
        <v>1.4849094567404426</v>
      </c>
      <c r="AG70" s="24"/>
      <c r="AH70" s="24"/>
      <c r="AI70" s="24"/>
      <c r="AJ70" s="32">
        <f t="shared" si="24"/>
        <v>0.58792756539235425</v>
      </c>
      <c r="AK70" s="24"/>
      <c r="AL70" s="9"/>
      <c r="AM70" s="18"/>
      <c r="AN70" s="18"/>
      <c r="AO70" s="18"/>
      <c r="AP70" s="29">
        <f t="shared" si="27"/>
        <v>0.1522233300099701</v>
      </c>
      <c r="AQ70" s="9"/>
      <c r="AR70" s="9">
        <v>3.5030000000000001</v>
      </c>
      <c r="AS70" s="9"/>
      <c r="AT70" s="27">
        <v>3.0840000000000001</v>
      </c>
      <c r="AU70" s="27"/>
      <c r="AV70" s="27"/>
      <c r="AW70" s="25">
        <v>427.2</v>
      </c>
      <c r="AX70" s="26">
        <v>492</v>
      </c>
      <c r="AY70" s="26"/>
      <c r="AZ70" s="26"/>
      <c r="BA70" s="26"/>
      <c r="BB70" s="26">
        <v>489</v>
      </c>
      <c r="BC70" s="26">
        <v>347</v>
      </c>
      <c r="BD70" s="9"/>
    </row>
    <row r="71" spans="1:56" x14ac:dyDescent="0.15">
      <c r="A71" s="8">
        <v>1946</v>
      </c>
      <c r="B71" s="24"/>
      <c r="C71" s="24"/>
      <c r="D71" s="24">
        <v>20.11</v>
      </c>
      <c r="E71" s="24">
        <f t="shared" si="13"/>
        <v>2.0110000000000001</v>
      </c>
      <c r="F71" s="24"/>
      <c r="G71" s="24"/>
      <c r="H71" s="24"/>
      <c r="I71" s="24">
        <f t="shared" si="5"/>
        <v>2.0110000000000001</v>
      </c>
      <c r="J71" s="32">
        <f t="shared" si="23"/>
        <v>1.6542916032782058</v>
      </c>
      <c r="K71" s="24">
        <f t="shared" si="6"/>
        <v>2.0110000000000001</v>
      </c>
      <c r="L71" s="24"/>
      <c r="M71" s="24"/>
      <c r="N71" s="24"/>
      <c r="O71" s="45"/>
      <c r="P71" s="32">
        <f t="shared" si="29"/>
        <v>0.52487307692307694</v>
      </c>
      <c r="Q71" s="24"/>
      <c r="R71" s="24"/>
      <c r="S71" s="24"/>
      <c r="T71" s="24"/>
      <c r="U71" s="32">
        <f t="shared" si="28"/>
        <v>2.4959111636624969</v>
      </c>
      <c r="V71" s="24"/>
      <c r="W71" s="24"/>
      <c r="Y71" s="24"/>
      <c r="Z71" s="32">
        <f t="shared" si="22"/>
        <v>44.554251359862583</v>
      </c>
      <c r="AA71" s="24"/>
      <c r="AB71" s="24"/>
      <c r="AC71" s="24"/>
      <c r="AD71" s="24"/>
      <c r="AE71" s="24"/>
      <c r="AF71" s="32">
        <f t="shared" si="26"/>
        <v>10.27665995975855</v>
      </c>
      <c r="AG71" s="24"/>
      <c r="AH71" s="24"/>
      <c r="AI71" s="24"/>
      <c r="AJ71" s="32">
        <f t="shared" si="24"/>
        <v>4.0688889434165976</v>
      </c>
      <c r="AK71" s="24"/>
      <c r="AL71" s="9"/>
      <c r="AM71" s="18"/>
      <c r="AN71" s="18"/>
      <c r="AO71" s="18"/>
      <c r="AP71" s="29">
        <f t="shared" si="27"/>
        <v>0.91992023928215361</v>
      </c>
      <c r="AQ71" s="9"/>
      <c r="AR71" s="9">
        <v>16.27</v>
      </c>
      <c r="AS71" s="9"/>
      <c r="AT71" s="9">
        <v>18.93</v>
      </c>
      <c r="AU71" s="9"/>
      <c r="AV71" s="9"/>
      <c r="AW71" s="25">
        <v>2900.3</v>
      </c>
      <c r="AX71" s="26">
        <v>3405</v>
      </c>
      <c r="AY71" s="26"/>
      <c r="AZ71" s="26"/>
      <c r="BA71" s="26"/>
      <c r="BB71" s="26">
        <v>2524</v>
      </c>
      <c r="BC71" s="26">
        <v>2097</v>
      </c>
      <c r="BD71" s="9"/>
    </row>
    <row r="72" spans="1:56" x14ac:dyDescent="0.15">
      <c r="A72" s="8">
        <v>1947</v>
      </c>
      <c r="B72" s="24"/>
      <c r="C72" s="24"/>
      <c r="D72" s="24">
        <v>76.34</v>
      </c>
      <c r="E72" s="24">
        <f t="shared" si="13"/>
        <v>7.6340000000000003</v>
      </c>
      <c r="F72" s="24"/>
      <c r="G72" s="24"/>
      <c r="H72" s="24"/>
      <c r="I72" s="24">
        <f t="shared" si="5"/>
        <v>7.6340000000000003</v>
      </c>
      <c r="J72" s="32">
        <f t="shared" si="23"/>
        <v>4.2005888992491531</v>
      </c>
      <c r="K72" s="24">
        <f t="shared" si="6"/>
        <v>7.6340000000000003</v>
      </c>
      <c r="L72" s="24"/>
      <c r="M72" s="24"/>
      <c r="N72" s="24"/>
      <c r="O72" s="45"/>
      <c r="P72" s="32">
        <f t="shared" si="29"/>
        <v>3.2217403846153845</v>
      </c>
      <c r="Q72" s="24"/>
      <c r="R72" s="24"/>
      <c r="S72" s="24"/>
      <c r="T72" s="24"/>
      <c r="U72" s="32">
        <f t="shared" si="28"/>
        <v>6.3376352190971943</v>
      </c>
      <c r="V72" s="24"/>
      <c r="W72" s="24"/>
      <c r="Y72" s="24"/>
      <c r="Z72" s="32">
        <f t="shared" si="22"/>
        <v>123.26367019753795</v>
      </c>
      <c r="AA72" s="24"/>
      <c r="AB72" s="24"/>
      <c r="AC72" s="24"/>
      <c r="AD72" s="24"/>
      <c r="AE72" s="24"/>
      <c r="AF72" s="32">
        <f t="shared" si="26"/>
        <v>26.094567404426556</v>
      </c>
      <c r="AG72" s="24"/>
      <c r="AH72" s="24"/>
      <c r="AI72" s="24"/>
      <c r="AJ72" s="32">
        <f t="shared" si="24"/>
        <v>10.331751484516857</v>
      </c>
      <c r="AK72" s="24"/>
      <c r="AL72" s="9"/>
      <c r="AM72" s="18"/>
      <c r="AN72" s="18"/>
      <c r="AO72" s="18"/>
      <c r="AP72" s="29">
        <f t="shared" si="27"/>
        <v>2.0819940179461618</v>
      </c>
      <c r="AQ72" s="9"/>
      <c r="AR72" s="3">
        <v>48.15</v>
      </c>
      <c r="AS72" s="9">
        <v>160.5</v>
      </c>
      <c r="AT72" s="9">
        <v>50.99</v>
      </c>
      <c r="AU72" s="25">
        <v>109.1</v>
      </c>
      <c r="AV72" s="25">
        <v>160.5</v>
      </c>
      <c r="AW72" s="25">
        <v>7811.5</v>
      </c>
      <c r="AX72" s="26">
        <v>8646</v>
      </c>
      <c r="AY72" s="26"/>
      <c r="AZ72" s="26"/>
      <c r="BA72" s="26"/>
      <c r="BB72" s="26">
        <v>8384</v>
      </c>
      <c r="BC72" s="26">
        <v>4746</v>
      </c>
      <c r="BD72" s="9"/>
    </row>
    <row r="73" spans="1:56" x14ac:dyDescent="0.15">
      <c r="A73" s="8">
        <v>1948</v>
      </c>
      <c r="B73" s="24"/>
      <c r="C73" s="24"/>
      <c r="D73" s="24">
        <v>222.96</v>
      </c>
      <c r="E73" s="24">
        <f t="shared" si="13"/>
        <v>22.295999999999999</v>
      </c>
      <c r="F73" s="24"/>
      <c r="G73" s="24"/>
      <c r="H73" s="24"/>
      <c r="I73" s="24">
        <f t="shared" si="5"/>
        <v>22.295999999999999</v>
      </c>
      <c r="J73" s="32">
        <f t="shared" si="23"/>
        <v>11.621337782794326</v>
      </c>
      <c r="K73" s="24">
        <f t="shared" si="6"/>
        <v>22.295999999999999</v>
      </c>
      <c r="L73" s="24"/>
      <c r="M73" s="24"/>
      <c r="N73" s="24"/>
      <c r="O73" s="45">
        <v>20.37</v>
      </c>
      <c r="P73" s="24">
        <f t="shared" si="25"/>
        <v>20.37</v>
      </c>
      <c r="Q73" s="24"/>
      <c r="R73" s="24"/>
      <c r="S73" s="24"/>
      <c r="T73" s="24"/>
      <c r="U73" s="32">
        <f t="shared" si="28"/>
        <v>17.533684298034338</v>
      </c>
      <c r="V73" s="24"/>
      <c r="W73" s="24"/>
      <c r="Y73" s="24"/>
      <c r="Z73" s="32">
        <f t="shared" si="22"/>
        <v>223.90495276266822</v>
      </c>
      <c r="AA73" s="24"/>
      <c r="AB73" s="24"/>
      <c r="AC73" s="24"/>
      <c r="AD73" s="24"/>
      <c r="AE73" s="24"/>
      <c r="AF73" s="32">
        <f t="shared" si="26"/>
        <v>72.193158953722332</v>
      </c>
      <c r="AG73" s="24"/>
      <c r="AH73" s="24"/>
      <c r="AI73" s="24"/>
      <c r="AJ73" s="32">
        <f t="shared" si="24"/>
        <v>28.583795455660795</v>
      </c>
      <c r="AK73" s="24"/>
      <c r="AL73" s="9"/>
      <c r="AM73" s="18"/>
      <c r="AN73" s="18"/>
      <c r="AO73" s="18"/>
      <c r="AP73" s="29">
        <f t="shared" si="27"/>
        <v>6.8864606181455645</v>
      </c>
      <c r="AQ73" s="9"/>
      <c r="AR73" s="4">
        <v>127.9</v>
      </c>
      <c r="AS73" s="9">
        <v>254.4</v>
      </c>
      <c r="AT73" s="13">
        <v>149.6</v>
      </c>
      <c r="AU73" s="25">
        <v>189</v>
      </c>
      <c r="AV73" s="25">
        <v>254.4</v>
      </c>
      <c r="AW73" s="25">
        <v>22912.5</v>
      </c>
      <c r="AX73" s="26">
        <v>23920</v>
      </c>
      <c r="AY73" s="26"/>
      <c r="AZ73" s="26"/>
      <c r="BA73" s="26"/>
      <c r="BB73" s="26">
        <v>21558</v>
      </c>
      <c r="BC73" s="26">
        <v>15698</v>
      </c>
      <c r="BD73" s="9"/>
    </row>
    <row r="74" spans="1:56" x14ac:dyDescent="0.15">
      <c r="A74" s="8">
        <v>1949</v>
      </c>
      <c r="B74" s="24"/>
      <c r="C74" s="24"/>
      <c r="D74" s="24">
        <v>393</v>
      </c>
      <c r="E74" s="24">
        <f t="shared" si="13"/>
        <v>39.299999999999997</v>
      </c>
      <c r="F74" s="24"/>
      <c r="G74" s="24"/>
      <c r="H74" s="24"/>
      <c r="I74" s="24">
        <f t="shared" si="5"/>
        <v>39.299999999999997</v>
      </c>
      <c r="J74" s="32">
        <f t="shared" si="23"/>
        <v>21.109829709967119</v>
      </c>
      <c r="K74" s="24">
        <f t="shared" si="6"/>
        <v>39.299999999999997</v>
      </c>
      <c r="L74" s="24"/>
      <c r="M74" s="24"/>
      <c r="N74" s="24"/>
      <c r="O74" s="45">
        <v>37.28</v>
      </c>
      <c r="P74" s="24">
        <f t="shared" si="25"/>
        <v>37.28</v>
      </c>
      <c r="Q74" s="24"/>
      <c r="R74" s="24"/>
      <c r="S74" s="24"/>
      <c r="T74" s="24"/>
      <c r="U74" s="32">
        <f t="shared" si="28"/>
        <v>31.849439078160199</v>
      </c>
      <c r="V74" s="24"/>
      <c r="W74" s="24"/>
      <c r="Y74" s="24"/>
      <c r="Z74" s="32">
        <f>X75*(AX75/AX76)</f>
        <v>210.01202404809621</v>
      </c>
      <c r="AA74" s="24"/>
      <c r="AB74" s="24"/>
      <c r="AC74" s="24"/>
      <c r="AD74" s="24"/>
      <c r="AE74" s="24"/>
      <c r="AF74" s="32">
        <f t="shared" si="26"/>
        <v>131.13682092555331</v>
      </c>
      <c r="AG74" s="24"/>
      <c r="AH74" s="24"/>
      <c r="AI74" s="24"/>
      <c r="AJ74" s="32">
        <f t="shared" si="24"/>
        <v>51.92165186239388</v>
      </c>
      <c r="AK74" s="24"/>
      <c r="AL74" s="9"/>
      <c r="AM74" s="18"/>
      <c r="AN74" s="18"/>
      <c r="AO74" s="18"/>
      <c r="AP74" s="29">
        <f t="shared" si="27"/>
        <v>11.299621136590233</v>
      </c>
      <c r="AQ74" s="9"/>
      <c r="AR74" s="4">
        <v>208.8</v>
      </c>
      <c r="AS74" s="9">
        <v>301.2</v>
      </c>
      <c r="AT74" s="13">
        <v>243.4</v>
      </c>
      <c r="AU74" s="25">
        <v>236.9</v>
      </c>
      <c r="AV74" s="25">
        <v>301.2</v>
      </c>
      <c r="AW74" s="25">
        <v>37283.699999999997</v>
      </c>
      <c r="AX74" s="26">
        <v>43450</v>
      </c>
      <c r="AY74" s="26"/>
      <c r="AZ74" s="26"/>
      <c r="BA74" s="26"/>
      <c r="BB74" s="26">
        <v>31949</v>
      </c>
      <c r="BC74" s="26">
        <v>25758</v>
      </c>
      <c r="BD74" s="9"/>
    </row>
    <row r="75" spans="1:56" x14ac:dyDescent="0.15">
      <c r="A75" s="8">
        <v>1950</v>
      </c>
      <c r="B75" s="24"/>
      <c r="C75" s="24"/>
      <c r="D75" s="24">
        <v>440</v>
      </c>
      <c r="E75" s="24">
        <f t="shared" si="13"/>
        <v>44</v>
      </c>
      <c r="F75" s="24">
        <v>99</v>
      </c>
      <c r="G75" s="24">
        <f>F75/5</f>
        <v>19.8</v>
      </c>
      <c r="H75" s="24"/>
      <c r="I75" s="24">
        <f>G75</f>
        <v>19.8</v>
      </c>
      <c r="J75" s="24">
        <f>G75</f>
        <v>19.8</v>
      </c>
      <c r="K75" s="24">
        <f>E75</f>
        <v>44</v>
      </c>
      <c r="L75" s="24"/>
      <c r="M75" s="24"/>
      <c r="N75" s="24"/>
      <c r="O75" s="45">
        <v>40</v>
      </c>
      <c r="P75" s="24">
        <f t="shared" si="25"/>
        <v>40</v>
      </c>
      <c r="Q75" s="24"/>
      <c r="R75" s="24"/>
      <c r="S75" s="24"/>
      <c r="T75" s="24">
        <v>14.7</v>
      </c>
      <c r="U75" s="24">
        <v>14.7</v>
      </c>
      <c r="V75" s="24"/>
      <c r="W75" s="24">
        <v>27</v>
      </c>
      <c r="X75" s="24">
        <f>W75*10</f>
        <v>270</v>
      </c>
      <c r="Y75" s="24"/>
      <c r="Z75" s="24">
        <f>X75</f>
        <v>270</v>
      </c>
      <c r="AA75" s="24"/>
      <c r="AB75" s="24"/>
      <c r="AC75" s="24"/>
      <c r="AD75" s="24">
        <v>123</v>
      </c>
      <c r="AE75" s="24"/>
      <c r="AF75" s="24">
        <f>AD75</f>
        <v>123</v>
      </c>
      <c r="AG75" s="24"/>
      <c r="AH75" s="24">
        <v>48.7</v>
      </c>
      <c r="AI75" s="24"/>
      <c r="AJ75" s="24">
        <f>AH75</f>
        <v>48.7</v>
      </c>
      <c r="AK75" s="24"/>
      <c r="AL75" s="9"/>
      <c r="AM75" s="18"/>
      <c r="AN75" s="18">
        <v>807</v>
      </c>
      <c r="AO75" s="18"/>
      <c r="AP75" s="29">
        <f t="shared" si="27"/>
        <v>12.344127617148558</v>
      </c>
      <c r="AQ75" s="9"/>
      <c r="AR75" s="4">
        <v>246.8</v>
      </c>
      <c r="AS75" s="9">
        <v>266.5</v>
      </c>
      <c r="AT75" s="13">
        <v>238.1</v>
      </c>
      <c r="AU75" s="25">
        <v>219.9</v>
      </c>
      <c r="AV75" s="25">
        <v>266.5</v>
      </c>
      <c r="AW75" s="25">
        <v>36628.300000000003</v>
      </c>
      <c r="AX75" s="26">
        <v>40754</v>
      </c>
      <c r="AY75" s="26"/>
      <c r="AZ75" s="26"/>
      <c r="BA75" s="26"/>
      <c r="BB75" s="26">
        <v>37214</v>
      </c>
      <c r="BC75" s="26">
        <v>28139</v>
      </c>
      <c r="BD75" s="9"/>
    </row>
    <row r="76" spans="1:56" x14ac:dyDescent="0.15">
      <c r="A76" s="8">
        <v>1951</v>
      </c>
      <c r="B76" s="24"/>
      <c r="C76" s="24"/>
      <c r="D76" s="24">
        <v>559</v>
      </c>
      <c r="E76" s="24">
        <f t="shared" si="13"/>
        <v>55.9</v>
      </c>
      <c r="F76" s="24">
        <v>108</v>
      </c>
      <c r="G76" s="24">
        <f t="shared" ref="G76:G135" si="30">F76/5</f>
        <v>21.6</v>
      </c>
      <c r="H76" s="24"/>
      <c r="I76" s="24">
        <f t="shared" ref="I76:I135" si="31">G76</f>
        <v>21.6</v>
      </c>
      <c r="J76" s="24">
        <f t="shared" ref="J76:J133" si="32">G76</f>
        <v>21.6</v>
      </c>
      <c r="K76" s="24">
        <f t="shared" si="6"/>
        <v>55.9</v>
      </c>
      <c r="L76" s="24"/>
      <c r="M76" s="24"/>
      <c r="N76" s="24"/>
      <c r="O76" s="45">
        <v>43.54</v>
      </c>
      <c r="P76" s="24">
        <f t="shared" si="25"/>
        <v>43.54</v>
      </c>
      <c r="Q76" s="24"/>
      <c r="R76" s="24"/>
      <c r="S76" s="24"/>
      <c r="T76" s="24">
        <v>12.6</v>
      </c>
      <c r="U76" s="24">
        <v>12.6</v>
      </c>
      <c r="V76" s="24"/>
      <c r="W76" s="24">
        <v>33.700000000000003</v>
      </c>
      <c r="X76" s="24">
        <f t="shared" ref="X76:X135" si="33">W76*10</f>
        <v>337</v>
      </c>
      <c r="Y76" s="24"/>
      <c r="Z76" s="24">
        <f t="shared" ref="Z76:Z135" si="34">X76</f>
        <v>337</v>
      </c>
      <c r="AA76" s="24"/>
      <c r="AB76" s="24"/>
      <c r="AC76" s="24"/>
      <c r="AD76" s="24">
        <v>102</v>
      </c>
      <c r="AE76" s="24"/>
      <c r="AF76" s="24">
        <f t="shared" ref="AF76:AF135" si="35">AD76</f>
        <v>102</v>
      </c>
      <c r="AG76" s="24"/>
      <c r="AH76" s="24">
        <v>49.6</v>
      </c>
      <c r="AI76" s="24"/>
      <c r="AJ76" s="24">
        <f t="shared" ref="AJ76:AJ135" si="36">AH76</f>
        <v>49.6</v>
      </c>
      <c r="AK76" s="24"/>
      <c r="AL76" s="9"/>
      <c r="AM76" s="18"/>
      <c r="AN76" s="18">
        <v>818</v>
      </c>
      <c r="AO76" s="18"/>
      <c r="AP76" s="29">
        <f t="shared" si="27"/>
        <v>18.226001994017953</v>
      </c>
      <c r="AQ76" s="9"/>
      <c r="AR76" s="4">
        <v>342.5</v>
      </c>
      <c r="AS76" s="9">
        <v>309.39999999999998</v>
      </c>
      <c r="AT76" s="13">
        <v>309.5</v>
      </c>
      <c r="AU76" s="25">
        <v>255.5</v>
      </c>
      <c r="AV76" s="25">
        <v>309.39999999999998</v>
      </c>
      <c r="AW76" s="25">
        <v>47411.9</v>
      </c>
      <c r="AX76" s="26">
        <v>52395</v>
      </c>
      <c r="AY76" s="26"/>
      <c r="AZ76" s="26"/>
      <c r="BA76" s="26"/>
      <c r="BB76" s="26">
        <v>46972</v>
      </c>
      <c r="BC76" s="26">
        <v>41547</v>
      </c>
      <c r="BD76" s="9"/>
    </row>
    <row r="77" spans="1:56" x14ac:dyDescent="0.15">
      <c r="A77" s="8">
        <v>1952</v>
      </c>
      <c r="B77" s="24"/>
      <c r="C77" s="24"/>
      <c r="D77" s="24">
        <v>620</v>
      </c>
      <c r="E77" s="24">
        <f t="shared" si="13"/>
        <v>62</v>
      </c>
      <c r="F77" s="24">
        <v>101</v>
      </c>
      <c r="G77" s="24">
        <f t="shared" si="30"/>
        <v>20.2</v>
      </c>
      <c r="H77" s="24"/>
      <c r="I77" s="24">
        <f t="shared" si="31"/>
        <v>20.2</v>
      </c>
      <c r="J77" s="24">
        <f t="shared" si="32"/>
        <v>20.2</v>
      </c>
      <c r="K77" s="24">
        <f t="shared" ref="K77:K90" si="37">E77</f>
        <v>62</v>
      </c>
      <c r="L77" s="24"/>
      <c r="M77" s="24"/>
      <c r="N77" s="24"/>
      <c r="O77" s="45">
        <v>47.32</v>
      </c>
      <c r="P77" s="24">
        <f t="shared" si="25"/>
        <v>47.32</v>
      </c>
      <c r="Q77" s="24"/>
      <c r="R77" s="24"/>
      <c r="S77" s="24"/>
      <c r="T77" s="24">
        <v>11.3</v>
      </c>
      <c r="U77" s="24">
        <v>11.3</v>
      </c>
      <c r="V77" s="24"/>
      <c r="W77" s="24">
        <v>31.6</v>
      </c>
      <c r="X77" s="24">
        <f t="shared" si="33"/>
        <v>316</v>
      </c>
      <c r="Y77" s="24"/>
      <c r="Z77" s="24">
        <f t="shared" si="34"/>
        <v>316</v>
      </c>
      <c r="AA77" s="24"/>
      <c r="AB77" s="24"/>
      <c r="AC77" s="24"/>
      <c r="AD77" s="24">
        <v>62.2</v>
      </c>
      <c r="AE77" s="24"/>
      <c r="AF77" s="24">
        <f t="shared" si="35"/>
        <v>62.2</v>
      </c>
      <c r="AG77" s="24"/>
      <c r="AH77" s="24">
        <v>42.8</v>
      </c>
      <c r="AI77" s="24"/>
      <c r="AJ77" s="24">
        <f t="shared" si="36"/>
        <v>42.8</v>
      </c>
      <c r="AK77" s="24"/>
      <c r="AL77" s="9"/>
      <c r="AM77" s="18"/>
      <c r="AN77" s="18">
        <v>634</v>
      </c>
      <c r="AO77" s="18"/>
      <c r="AP77" s="29">
        <f t="shared" si="27"/>
        <v>15.842193419740783</v>
      </c>
      <c r="AQ77" s="9"/>
      <c r="AR77" s="4">
        <v>349.2</v>
      </c>
      <c r="AS77" s="9">
        <v>315.5</v>
      </c>
      <c r="AT77" s="13">
        <v>300.5</v>
      </c>
      <c r="AU77" s="25">
        <v>266.10000000000002</v>
      </c>
      <c r="AV77" s="25">
        <v>315.5</v>
      </c>
      <c r="AW77" s="25">
        <v>46138</v>
      </c>
      <c r="AX77" s="26">
        <v>52685</v>
      </c>
      <c r="AY77" s="13">
        <v>100</v>
      </c>
      <c r="AZ77" s="13"/>
      <c r="BA77" s="13"/>
      <c r="BB77" s="26">
        <v>57001</v>
      </c>
      <c r="BC77" s="26">
        <v>36113</v>
      </c>
      <c r="BD77" s="9"/>
    </row>
    <row r="78" spans="1:56" x14ac:dyDescent="0.15">
      <c r="A78" s="8">
        <v>1953</v>
      </c>
      <c r="B78" s="24"/>
      <c r="C78" s="24"/>
      <c r="D78" s="24">
        <v>680</v>
      </c>
      <c r="E78" s="24">
        <f t="shared" si="13"/>
        <v>68</v>
      </c>
      <c r="F78" s="24">
        <v>136</v>
      </c>
      <c r="G78" s="24">
        <f t="shared" si="30"/>
        <v>27.2</v>
      </c>
      <c r="H78" s="24"/>
      <c r="I78" s="24">
        <f t="shared" si="31"/>
        <v>27.2</v>
      </c>
      <c r="J78" s="24">
        <f t="shared" si="32"/>
        <v>27.2</v>
      </c>
      <c r="K78" s="24">
        <f t="shared" si="37"/>
        <v>68</v>
      </c>
      <c r="L78" s="24"/>
      <c r="M78" s="24"/>
      <c r="N78" s="24"/>
      <c r="O78" s="45">
        <v>54.179000000000002</v>
      </c>
      <c r="P78" s="24">
        <f t="shared" si="25"/>
        <v>54.179000000000002</v>
      </c>
      <c r="Q78" s="24"/>
      <c r="R78" s="24"/>
      <c r="S78" s="24"/>
      <c r="T78" s="24">
        <v>12.6</v>
      </c>
      <c r="U78" s="24">
        <v>12.6</v>
      </c>
      <c r="V78" s="24"/>
      <c r="W78" s="24">
        <v>32.1</v>
      </c>
      <c r="X78" s="24">
        <f t="shared" si="33"/>
        <v>321</v>
      </c>
      <c r="Y78" s="24"/>
      <c r="Z78" s="24">
        <f t="shared" si="34"/>
        <v>321</v>
      </c>
      <c r="AA78" s="24"/>
      <c r="AB78" s="24"/>
      <c r="AC78" s="24"/>
      <c r="AD78" s="24">
        <v>48.1</v>
      </c>
      <c r="AE78" s="24"/>
      <c r="AF78" s="24">
        <f t="shared" si="35"/>
        <v>48.1</v>
      </c>
      <c r="AG78" s="24"/>
      <c r="AH78" s="24">
        <v>37.799999999999997</v>
      </c>
      <c r="AI78" s="24"/>
      <c r="AJ78" s="24">
        <f t="shared" si="36"/>
        <v>37.799999999999997</v>
      </c>
      <c r="AK78" s="24"/>
      <c r="AL78" s="9"/>
      <c r="AM78" s="18"/>
      <c r="AN78" s="18">
        <v>494</v>
      </c>
      <c r="AO78" s="18"/>
      <c r="AP78" s="29">
        <f t="shared" si="27"/>
        <v>15.289890329012966</v>
      </c>
      <c r="AQ78" s="9"/>
      <c r="AR78" s="4">
        <v>351.6</v>
      </c>
      <c r="AS78" s="9">
        <v>338.3</v>
      </c>
      <c r="AT78" s="13">
        <v>311</v>
      </c>
      <c r="AU78" s="25">
        <v>286.2</v>
      </c>
      <c r="AV78" s="25">
        <v>338.3</v>
      </c>
      <c r="AW78" s="25">
        <v>47450.1</v>
      </c>
      <c r="AX78" s="26">
        <v>55927</v>
      </c>
      <c r="AY78" s="13">
        <v>107.5</v>
      </c>
      <c r="AZ78" s="13"/>
      <c r="BA78" s="13"/>
      <c r="BB78" s="26">
        <v>61742</v>
      </c>
      <c r="BC78" s="26">
        <v>34854</v>
      </c>
      <c r="BD78" s="9"/>
    </row>
    <row r="79" spans="1:56" x14ac:dyDescent="0.15">
      <c r="A79" s="8">
        <v>1954</v>
      </c>
      <c r="B79" s="24"/>
      <c r="C79" s="24"/>
      <c r="D79" s="24">
        <v>765</v>
      </c>
      <c r="E79" s="24">
        <f t="shared" si="13"/>
        <v>76.5</v>
      </c>
      <c r="F79" s="24">
        <v>132</v>
      </c>
      <c r="G79" s="24">
        <f t="shared" si="30"/>
        <v>26.4</v>
      </c>
      <c r="H79" s="24"/>
      <c r="I79" s="24">
        <f t="shared" si="31"/>
        <v>26.4</v>
      </c>
      <c r="J79" s="24">
        <f t="shared" si="32"/>
        <v>26.4</v>
      </c>
      <c r="K79" s="24">
        <f t="shared" si="37"/>
        <v>76.5</v>
      </c>
      <c r="L79" s="24"/>
      <c r="M79" s="24"/>
      <c r="N79" s="24"/>
      <c r="O79" s="45">
        <v>60.72</v>
      </c>
      <c r="P79" s="24">
        <f t="shared" si="25"/>
        <v>60.72</v>
      </c>
      <c r="Q79" s="24"/>
      <c r="R79" s="24"/>
      <c r="S79" s="24"/>
      <c r="T79" s="24">
        <v>15.3</v>
      </c>
      <c r="U79" s="24">
        <v>15.3</v>
      </c>
      <c r="V79" s="24"/>
      <c r="W79" s="24">
        <v>32.6</v>
      </c>
      <c r="X79" s="24">
        <f t="shared" si="33"/>
        <v>326</v>
      </c>
      <c r="Y79" s="24"/>
      <c r="Z79" s="24">
        <f t="shared" si="34"/>
        <v>326</v>
      </c>
      <c r="AA79" s="24"/>
      <c r="AB79" s="24"/>
      <c r="AC79" s="24"/>
      <c r="AD79" s="24">
        <v>60.9</v>
      </c>
      <c r="AE79" s="24"/>
      <c r="AF79" s="24">
        <f t="shared" si="35"/>
        <v>60.9</v>
      </c>
      <c r="AG79" s="24"/>
      <c r="AH79" s="24">
        <v>42.7</v>
      </c>
      <c r="AI79" s="24"/>
      <c r="AJ79" s="24">
        <f t="shared" si="36"/>
        <v>42.7</v>
      </c>
      <c r="AK79" s="24"/>
      <c r="AL79" s="9"/>
      <c r="AM79" s="18"/>
      <c r="AN79" s="18">
        <v>470</v>
      </c>
      <c r="AO79" s="18"/>
      <c r="AP79" s="29">
        <f t="shared" si="27"/>
        <v>15.069670987038888</v>
      </c>
      <c r="AQ79" s="9"/>
      <c r="AR79" s="4">
        <v>349.2</v>
      </c>
      <c r="AS79" s="9">
        <v>362.6</v>
      </c>
      <c r="AT79" s="13">
        <v>321.2</v>
      </c>
      <c r="AU79" s="25">
        <v>301.8</v>
      </c>
      <c r="AV79" s="25">
        <v>362.6</v>
      </c>
      <c r="AW79" s="25">
        <v>50400.9</v>
      </c>
      <c r="AX79" s="26">
        <v>62957</v>
      </c>
      <c r="AY79" s="13">
        <v>115.3</v>
      </c>
      <c r="AZ79" s="13"/>
      <c r="BA79" s="13"/>
      <c r="BB79" s="26">
        <v>61606</v>
      </c>
      <c r="BC79" s="26">
        <v>34352</v>
      </c>
      <c r="BD79" s="9"/>
    </row>
    <row r="80" spans="1:56" x14ac:dyDescent="0.15">
      <c r="A80" s="8">
        <v>1955</v>
      </c>
      <c r="B80" s="24"/>
      <c r="C80" s="24"/>
      <c r="D80" s="24">
        <v>765</v>
      </c>
      <c r="E80" s="24">
        <f t="shared" si="13"/>
        <v>76.5</v>
      </c>
      <c r="F80" s="24">
        <v>109</v>
      </c>
      <c r="G80" s="24">
        <f t="shared" si="30"/>
        <v>21.8</v>
      </c>
      <c r="H80" s="24"/>
      <c r="I80" s="24">
        <f t="shared" si="31"/>
        <v>21.8</v>
      </c>
      <c r="J80" s="24">
        <f t="shared" si="32"/>
        <v>21.8</v>
      </c>
      <c r="K80" s="24">
        <f t="shared" si="37"/>
        <v>76.5</v>
      </c>
      <c r="L80" s="24"/>
      <c r="M80" s="24"/>
      <c r="N80" s="24"/>
      <c r="O80" s="45">
        <v>60.33</v>
      </c>
      <c r="P80" s="24">
        <f t="shared" si="25"/>
        <v>60.33</v>
      </c>
      <c r="Q80" s="24"/>
      <c r="R80" s="24"/>
      <c r="S80" s="24"/>
      <c r="T80" s="24">
        <v>14.7</v>
      </c>
      <c r="U80" s="24">
        <v>14.7</v>
      </c>
      <c r="V80" s="24"/>
      <c r="W80" s="24">
        <v>31.8</v>
      </c>
      <c r="X80" s="24">
        <f t="shared" si="33"/>
        <v>318</v>
      </c>
      <c r="Y80" s="24"/>
      <c r="Z80" s="24">
        <f t="shared" si="34"/>
        <v>318</v>
      </c>
      <c r="AA80" s="24"/>
      <c r="AB80" s="24"/>
      <c r="AC80" s="24"/>
      <c r="AD80" s="24">
        <v>59.9</v>
      </c>
      <c r="AE80" s="24"/>
      <c r="AF80" s="24">
        <f t="shared" si="35"/>
        <v>59.9</v>
      </c>
      <c r="AG80" s="24"/>
      <c r="AH80" s="24">
        <v>44</v>
      </c>
      <c r="AI80" s="24"/>
      <c r="AJ80" s="24">
        <f t="shared" si="36"/>
        <v>44</v>
      </c>
      <c r="AK80" s="24"/>
      <c r="AL80" s="9"/>
      <c r="AM80" s="18"/>
      <c r="AN80" s="18">
        <v>579</v>
      </c>
      <c r="AO80" s="18"/>
      <c r="AP80" s="29">
        <f t="shared" si="27"/>
        <v>14.369970089730812</v>
      </c>
      <c r="AQ80" s="9"/>
      <c r="AR80" s="4">
        <v>343</v>
      </c>
      <c r="AS80" s="9">
        <v>349.6</v>
      </c>
      <c r="AT80" s="13">
        <v>307.7</v>
      </c>
      <c r="AU80" s="25">
        <v>297.39999999999998</v>
      </c>
      <c r="AV80" s="25">
        <v>349.6</v>
      </c>
      <c r="AW80" s="25">
        <v>49305.9</v>
      </c>
      <c r="AX80" s="26">
        <v>61191</v>
      </c>
      <c r="AY80" s="13">
        <v>110</v>
      </c>
      <c r="AZ80" s="13"/>
      <c r="BA80" s="13"/>
      <c r="BB80" s="26">
        <v>60189</v>
      </c>
      <c r="BC80" s="26">
        <v>32757</v>
      </c>
      <c r="BD80" s="9"/>
    </row>
    <row r="81" spans="1:56" x14ac:dyDescent="0.15">
      <c r="A81" s="8">
        <v>1956</v>
      </c>
      <c r="B81" s="24"/>
      <c r="C81" s="24"/>
      <c r="D81" s="24"/>
      <c r="E81" s="24"/>
      <c r="F81" s="24">
        <v>89.3</v>
      </c>
      <c r="G81" s="24">
        <f t="shared" si="30"/>
        <v>17.86</v>
      </c>
      <c r="H81" s="24"/>
      <c r="I81" s="24">
        <f t="shared" si="31"/>
        <v>17.86</v>
      </c>
      <c r="J81" s="24">
        <f t="shared" si="32"/>
        <v>17.86</v>
      </c>
      <c r="K81" s="32">
        <f>K80*(AV82/AV81)</f>
        <v>79.195359495846461</v>
      </c>
      <c r="L81" s="32"/>
      <c r="M81" s="32"/>
      <c r="N81" s="32"/>
      <c r="O81" s="45">
        <v>60.33</v>
      </c>
      <c r="P81" s="24">
        <f t="shared" si="25"/>
        <v>60.33</v>
      </c>
      <c r="Q81" s="24"/>
      <c r="R81" s="24"/>
      <c r="S81" s="24"/>
      <c r="T81" s="24">
        <v>13.3</v>
      </c>
      <c r="U81" s="24">
        <v>13.3</v>
      </c>
      <c r="V81" s="24"/>
      <c r="W81" s="24">
        <v>32.200000000000003</v>
      </c>
      <c r="X81" s="24">
        <f t="shared" si="33"/>
        <v>322</v>
      </c>
      <c r="Y81" s="24"/>
      <c r="Z81" s="24">
        <f t="shared" si="34"/>
        <v>322</v>
      </c>
      <c r="AA81" s="24"/>
      <c r="AB81" s="24"/>
      <c r="AC81" s="24"/>
      <c r="AD81" s="24">
        <v>56</v>
      </c>
      <c r="AE81" s="24"/>
      <c r="AF81" s="24">
        <f t="shared" si="35"/>
        <v>56</v>
      </c>
      <c r="AG81" s="24"/>
      <c r="AH81" s="24">
        <v>41.2</v>
      </c>
      <c r="AI81" s="24"/>
      <c r="AJ81" s="24">
        <f t="shared" si="36"/>
        <v>41.2</v>
      </c>
      <c r="AK81" s="24"/>
      <c r="AL81" s="9"/>
      <c r="AM81" s="18"/>
      <c r="AN81" s="18">
        <v>630</v>
      </c>
      <c r="AO81" s="18"/>
      <c r="AP81" s="29">
        <f>AP80*(AN81/AN80)</f>
        <v>15.635718750484305</v>
      </c>
      <c r="AQ81" s="9"/>
      <c r="AR81" s="4">
        <v>358</v>
      </c>
      <c r="AS81" s="9">
        <v>349.1</v>
      </c>
      <c r="AT81" s="13">
        <v>306.7</v>
      </c>
      <c r="AU81" s="25">
        <v>300.2</v>
      </c>
      <c r="AV81" s="25">
        <v>349.1</v>
      </c>
      <c r="AW81" s="9"/>
      <c r="AX81" s="9">
        <f>AX80*(AY81/AY80)</f>
        <v>60912.859090909093</v>
      </c>
      <c r="AY81" s="13">
        <v>109.5</v>
      </c>
      <c r="AZ81" s="13"/>
      <c r="BA81" s="13"/>
      <c r="BB81" s="9"/>
      <c r="BC81" s="9"/>
      <c r="BD81" s="9"/>
    </row>
    <row r="82" spans="1:56" x14ac:dyDescent="0.15">
      <c r="A82" s="8">
        <v>1957</v>
      </c>
      <c r="B82" s="24"/>
      <c r="C82" s="24"/>
      <c r="D82" s="24">
        <v>810</v>
      </c>
      <c r="E82" s="24">
        <f t="shared" si="13"/>
        <v>81</v>
      </c>
      <c r="F82" s="24">
        <v>98.5</v>
      </c>
      <c r="G82" s="24">
        <f t="shared" si="30"/>
        <v>19.7</v>
      </c>
      <c r="H82" s="24"/>
      <c r="I82" s="24">
        <f t="shared" si="31"/>
        <v>19.7</v>
      </c>
      <c r="J82" s="24">
        <f t="shared" si="32"/>
        <v>19.7</v>
      </c>
      <c r="K82" s="24">
        <f t="shared" si="37"/>
        <v>81</v>
      </c>
      <c r="L82" s="24"/>
      <c r="M82" s="24"/>
      <c r="N82" s="24"/>
      <c r="O82" s="45">
        <v>60</v>
      </c>
      <c r="P82" s="24">
        <f t="shared" si="25"/>
        <v>60</v>
      </c>
      <c r="Q82" s="24"/>
      <c r="R82" s="24"/>
      <c r="S82" s="24"/>
      <c r="T82" s="24">
        <v>14.7</v>
      </c>
      <c r="U82" s="24">
        <v>14.7</v>
      </c>
      <c r="V82" s="24"/>
      <c r="W82" s="24">
        <v>37.9</v>
      </c>
      <c r="X82" s="24">
        <f t="shared" si="33"/>
        <v>379</v>
      </c>
      <c r="Y82" s="24"/>
      <c r="Z82" s="24">
        <f t="shared" si="34"/>
        <v>379</v>
      </c>
      <c r="AA82" s="24"/>
      <c r="AB82" s="24"/>
      <c r="AC82" s="24"/>
      <c r="AD82" s="24">
        <v>61.5</v>
      </c>
      <c r="AE82" s="24"/>
      <c r="AF82" s="24">
        <f t="shared" si="35"/>
        <v>61.5</v>
      </c>
      <c r="AG82" s="24"/>
      <c r="AH82" s="24">
        <v>38.5</v>
      </c>
      <c r="AI82" s="24"/>
      <c r="AJ82" s="24">
        <f t="shared" si="36"/>
        <v>38.5</v>
      </c>
      <c r="AK82" s="24"/>
      <c r="AL82" s="9"/>
      <c r="AM82" s="18"/>
      <c r="AN82" s="18">
        <v>585</v>
      </c>
      <c r="AO82" s="18"/>
      <c r="AP82" s="29">
        <f t="shared" ref="AP82:AP106" si="38">AP81*(AN82/AN81)</f>
        <v>14.518881696878283</v>
      </c>
      <c r="AQ82" s="9"/>
      <c r="AR82" s="4">
        <v>368.8</v>
      </c>
      <c r="AS82" s="9">
        <v>361.4</v>
      </c>
      <c r="AT82" s="13">
        <v>313.8</v>
      </c>
      <c r="AU82" s="25">
        <v>308.89999999999998</v>
      </c>
      <c r="AV82" s="25">
        <v>361.4</v>
      </c>
      <c r="AW82" s="9"/>
      <c r="AX82" s="9">
        <f t="shared" ref="AX82:AX85" si="39">AX81*(AY82/AY81)</f>
        <v>62414.82</v>
      </c>
      <c r="AY82" s="13">
        <v>112.2</v>
      </c>
      <c r="AZ82" s="13"/>
      <c r="BA82" s="13"/>
      <c r="BB82" s="9"/>
      <c r="BC82" s="9"/>
      <c r="BD82" s="9"/>
    </row>
    <row r="83" spans="1:56" x14ac:dyDescent="0.15">
      <c r="A83" s="8">
        <v>1958</v>
      </c>
      <c r="B83" s="24"/>
      <c r="C83" s="24"/>
      <c r="D83" s="24">
        <v>870</v>
      </c>
      <c r="E83" s="24">
        <f t="shared" ref="E83:E91" si="40">D83/10</f>
        <v>87</v>
      </c>
      <c r="F83" s="24">
        <v>102</v>
      </c>
      <c r="G83" s="24">
        <f t="shared" si="30"/>
        <v>20.399999999999999</v>
      </c>
      <c r="H83" s="24"/>
      <c r="I83" s="24">
        <f t="shared" si="31"/>
        <v>20.399999999999999</v>
      </c>
      <c r="J83" s="24">
        <f t="shared" si="32"/>
        <v>20.399999999999999</v>
      </c>
      <c r="K83" s="24">
        <f t="shared" si="37"/>
        <v>87</v>
      </c>
      <c r="L83" s="24"/>
      <c r="M83" s="24"/>
      <c r="N83" s="24"/>
      <c r="O83" s="45">
        <v>60</v>
      </c>
      <c r="P83" s="24">
        <f t="shared" si="25"/>
        <v>60</v>
      </c>
      <c r="Q83" s="24"/>
      <c r="R83" s="24"/>
      <c r="S83" s="24"/>
      <c r="T83" s="24">
        <v>13.7</v>
      </c>
      <c r="U83" s="24">
        <v>13.7</v>
      </c>
      <c r="V83" s="24"/>
      <c r="W83" s="24">
        <v>34.299999999999997</v>
      </c>
      <c r="X83" s="24">
        <f t="shared" si="33"/>
        <v>343</v>
      </c>
      <c r="Y83" s="24"/>
      <c r="Z83" s="24">
        <f t="shared" si="34"/>
        <v>343</v>
      </c>
      <c r="AA83" s="24"/>
      <c r="AB83" s="24"/>
      <c r="AC83" s="24"/>
      <c r="AD83" s="24">
        <v>55.6</v>
      </c>
      <c r="AE83" s="24"/>
      <c r="AF83" s="24">
        <f t="shared" si="35"/>
        <v>55.6</v>
      </c>
      <c r="AG83" s="24"/>
      <c r="AH83" s="24">
        <v>38.200000000000003</v>
      </c>
      <c r="AI83" s="24"/>
      <c r="AJ83" s="24">
        <f t="shared" si="36"/>
        <v>38.200000000000003</v>
      </c>
      <c r="AK83" s="24"/>
      <c r="AL83" s="9"/>
      <c r="AM83" s="18"/>
      <c r="AN83" s="18">
        <v>593</v>
      </c>
      <c r="AO83" s="18"/>
      <c r="AP83" s="29">
        <f t="shared" si="38"/>
        <v>14.717430506408242</v>
      </c>
      <c r="AQ83" s="9"/>
      <c r="AR83" s="4">
        <v>344.8</v>
      </c>
      <c r="AS83" s="9">
        <v>363.5</v>
      </c>
      <c r="AT83" s="13">
        <v>310</v>
      </c>
      <c r="AU83" s="25">
        <v>312.10000000000002</v>
      </c>
      <c r="AV83" s="25">
        <v>363.5</v>
      </c>
      <c r="AW83" s="9"/>
      <c r="AX83" s="9">
        <f t="shared" si="39"/>
        <v>62470.448181818174</v>
      </c>
      <c r="AY83" s="13">
        <v>112.3</v>
      </c>
      <c r="AZ83" s="13"/>
      <c r="BA83" s="13"/>
      <c r="BB83" s="9"/>
      <c r="BC83" s="9"/>
      <c r="BD83" s="9"/>
    </row>
    <row r="84" spans="1:56" x14ac:dyDescent="0.15">
      <c r="A84" s="8">
        <v>1959</v>
      </c>
      <c r="B84" s="24"/>
      <c r="C84" s="24"/>
      <c r="D84" s="24">
        <v>870</v>
      </c>
      <c r="E84" s="24">
        <f t="shared" si="40"/>
        <v>87</v>
      </c>
      <c r="F84" s="24">
        <v>101</v>
      </c>
      <c r="G84" s="24">
        <f t="shared" si="30"/>
        <v>20.2</v>
      </c>
      <c r="H84" s="24"/>
      <c r="I84" s="24">
        <f t="shared" si="31"/>
        <v>20.2</v>
      </c>
      <c r="J84" s="24">
        <f t="shared" si="32"/>
        <v>20.2</v>
      </c>
      <c r="K84" s="24">
        <f t="shared" si="37"/>
        <v>87</v>
      </c>
      <c r="L84" s="24"/>
      <c r="M84" s="24"/>
      <c r="N84" s="24"/>
      <c r="O84" s="45">
        <v>60</v>
      </c>
      <c r="P84" s="24">
        <f t="shared" si="25"/>
        <v>60</v>
      </c>
      <c r="Q84" s="24"/>
      <c r="R84" s="24"/>
      <c r="S84" s="24"/>
      <c r="T84" s="24">
        <v>14.8</v>
      </c>
      <c r="U84" s="24">
        <v>14.8</v>
      </c>
      <c r="V84" s="24"/>
      <c r="W84" s="24">
        <v>33.9</v>
      </c>
      <c r="X84" s="24">
        <f t="shared" si="33"/>
        <v>339</v>
      </c>
      <c r="Y84" s="24"/>
      <c r="Z84" s="24">
        <f t="shared" si="34"/>
        <v>339</v>
      </c>
      <c r="AA84" s="24"/>
      <c r="AB84" s="24"/>
      <c r="AC84" s="24"/>
      <c r="AD84" s="24">
        <v>54.4</v>
      </c>
      <c r="AE84" s="24"/>
      <c r="AF84" s="24">
        <f t="shared" si="35"/>
        <v>54.4</v>
      </c>
      <c r="AG84" s="24"/>
      <c r="AH84" s="24">
        <v>38.4</v>
      </c>
      <c r="AI84" s="24"/>
      <c r="AJ84" s="24">
        <f t="shared" si="36"/>
        <v>38.4</v>
      </c>
      <c r="AK84" s="24"/>
      <c r="AL84" s="9"/>
      <c r="AM84" s="18"/>
      <c r="AN84" s="18">
        <v>579</v>
      </c>
      <c r="AO84" s="18"/>
      <c r="AP84" s="29">
        <f t="shared" si="38"/>
        <v>14.369970089730812</v>
      </c>
      <c r="AQ84" s="9"/>
      <c r="AR84" s="4">
        <v>348.3</v>
      </c>
      <c r="AS84" s="9">
        <v>364.7</v>
      </c>
      <c r="AT84" s="13">
        <v>309.3</v>
      </c>
      <c r="AU84" s="25">
        <v>316.2</v>
      </c>
      <c r="AV84" s="25">
        <v>364.7</v>
      </c>
      <c r="AW84" s="9"/>
      <c r="AX84" s="9">
        <f t="shared" si="39"/>
        <v>62359.191818181811</v>
      </c>
      <c r="AY84" s="13">
        <v>112.1</v>
      </c>
      <c r="AZ84" s="13"/>
      <c r="BA84" s="13"/>
      <c r="BB84" s="9"/>
      <c r="BC84" s="9"/>
      <c r="BD84" s="9"/>
    </row>
    <row r="85" spans="1:56" x14ac:dyDescent="0.15">
      <c r="A85" s="8">
        <v>1960</v>
      </c>
      <c r="B85" s="24"/>
      <c r="C85" s="24"/>
      <c r="D85" s="24">
        <v>870</v>
      </c>
      <c r="E85" s="24">
        <f t="shared" si="40"/>
        <v>87</v>
      </c>
      <c r="F85" s="24">
        <v>98.7</v>
      </c>
      <c r="G85" s="24">
        <f t="shared" si="30"/>
        <v>19.740000000000002</v>
      </c>
      <c r="H85" s="24"/>
      <c r="I85" s="24">
        <f t="shared" si="31"/>
        <v>19.740000000000002</v>
      </c>
      <c r="J85" s="24">
        <f t="shared" si="32"/>
        <v>19.740000000000002</v>
      </c>
      <c r="K85" s="24">
        <f t="shared" si="37"/>
        <v>87</v>
      </c>
      <c r="L85" s="24"/>
      <c r="M85" s="24"/>
      <c r="N85" s="24"/>
      <c r="O85" s="45">
        <v>59</v>
      </c>
      <c r="P85" s="24">
        <f t="shared" si="25"/>
        <v>59</v>
      </c>
      <c r="Q85" s="24"/>
      <c r="R85" s="24"/>
      <c r="S85" s="24"/>
      <c r="T85" s="24">
        <v>14.5</v>
      </c>
      <c r="U85" s="24">
        <v>14.5</v>
      </c>
      <c r="V85" s="24"/>
      <c r="W85" s="24">
        <v>38.799999999999997</v>
      </c>
      <c r="X85" s="24">
        <f t="shared" si="33"/>
        <v>388</v>
      </c>
      <c r="Y85" s="24"/>
      <c r="Z85" s="24">
        <f t="shared" si="34"/>
        <v>388</v>
      </c>
      <c r="AA85" s="24"/>
      <c r="AB85" s="24"/>
      <c r="AC85" s="24"/>
      <c r="AD85" s="24">
        <v>58.1</v>
      </c>
      <c r="AE85" s="24"/>
      <c r="AF85" s="24">
        <f t="shared" si="35"/>
        <v>58.1</v>
      </c>
      <c r="AG85" s="24"/>
      <c r="AH85" s="24">
        <v>39.299999999999997</v>
      </c>
      <c r="AI85" s="24"/>
      <c r="AJ85" s="24">
        <f t="shared" si="36"/>
        <v>39.299999999999997</v>
      </c>
      <c r="AK85" s="24"/>
      <c r="AL85" s="9"/>
      <c r="AM85" s="18"/>
      <c r="AN85" s="18">
        <v>589</v>
      </c>
      <c r="AO85" s="18"/>
      <c r="AP85" s="29">
        <f t="shared" si="38"/>
        <v>14.61815610164326</v>
      </c>
      <c r="AQ85" s="9"/>
      <c r="AR85" s="4">
        <v>352.1</v>
      </c>
      <c r="AS85" s="9">
        <v>377.6</v>
      </c>
      <c r="AT85" s="13">
        <v>313.10000000000002</v>
      </c>
      <c r="AU85" s="25">
        <v>328</v>
      </c>
      <c r="AV85" s="25">
        <v>377.6</v>
      </c>
      <c r="AW85" s="9"/>
      <c r="AX85" s="9">
        <f t="shared" si="39"/>
        <v>64306.17818181817</v>
      </c>
      <c r="AY85" s="13">
        <v>115.6</v>
      </c>
      <c r="AZ85" s="13">
        <v>100</v>
      </c>
      <c r="BA85" s="13"/>
      <c r="BB85" s="9"/>
      <c r="BC85" s="9"/>
      <c r="BD85" s="9"/>
    </row>
    <row r="86" spans="1:56" x14ac:dyDescent="0.15">
      <c r="A86" s="8">
        <v>1961</v>
      </c>
      <c r="B86" s="24"/>
      <c r="C86" s="24"/>
      <c r="D86" s="24">
        <v>870</v>
      </c>
      <c r="E86" s="24">
        <f t="shared" si="40"/>
        <v>87</v>
      </c>
      <c r="F86" s="24">
        <v>97</v>
      </c>
      <c r="G86" s="24">
        <f t="shared" si="30"/>
        <v>19.399999999999999</v>
      </c>
      <c r="H86" s="24"/>
      <c r="I86" s="24">
        <f t="shared" si="31"/>
        <v>19.399999999999999</v>
      </c>
      <c r="J86" s="24">
        <f t="shared" si="32"/>
        <v>19.399999999999999</v>
      </c>
      <c r="K86" s="24">
        <f t="shared" si="37"/>
        <v>87</v>
      </c>
      <c r="L86" s="24"/>
      <c r="M86" s="24"/>
      <c r="N86" s="24"/>
      <c r="O86" s="45">
        <v>56.5</v>
      </c>
      <c r="P86" s="24">
        <f t="shared" si="25"/>
        <v>56.5</v>
      </c>
      <c r="Q86" s="24"/>
      <c r="R86" s="24"/>
      <c r="S86" s="24"/>
      <c r="T86" s="24">
        <v>14.3</v>
      </c>
      <c r="U86" s="24">
        <v>14.3</v>
      </c>
      <c r="V86" s="24"/>
      <c r="W86" s="24">
        <v>43.96</v>
      </c>
      <c r="X86" s="24">
        <f t="shared" si="33"/>
        <v>439.6</v>
      </c>
      <c r="Y86" s="24"/>
      <c r="Z86" s="24">
        <f t="shared" si="34"/>
        <v>439.6</v>
      </c>
      <c r="AA86" s="24"/>
      <c r="AB86" s="24"/>
      <c r="AC86" s="24"/>
      <c r="AD86" s="24">
        <v>58.46</v>
      </c>
      <c r="AE86" s="24"/>
      <c r="AF86" s="24">
        <f t="shared" si="35"/>
        <v>58.46</v>
      </c>
      <c r="AG86" s="24"/>
      <c r="AH86" s="24">
        <v>38.729999999999997</v>
      </c>
      <c r="AI86" s="24"/>
      <c r="AJ86" s="24">
        <f t="shared" si="36"/>
        <v>38.729999999999997</v>
      </c>
      <c r="AK86" s="24"/>
      <c r="AL86" s="9"/>
      <c r="AM86" s="18"/>
      <c r="AN86" s="18">
        <v>618.13</v>
      </c>
      <c r="AO86" s="18"/>
      <c r="AP86" s="29">
        <f t="shared" si="38"/>
        <v>15.341121954344224</v>
      </c>
      <c r="AQ86" s="9"/>
      <c r="AR86" s="4">
        <v>355.7</v>
      </c>
      <c r="AS86" s="9">
        <v>399.6</v>
      </c>
      <c r="AT86" s="13">
        <v>322.5</v>
      </c>
      <c r="AU86" s="25">
        <v>345</v>
      </c>
      <c r="AV86" s="25">
        <v>399.6</v>
      </c>
      <c r="AW86" s="9"/>
      <c r="AX86" s="9">
        <f>AX85*(AZ86/AZ85)</f>
        <v>67521.487090909082</v>
      </c>
      <c r="AY86" s="9"/>
      <c r="AZ86" s="13">
        <v>105</v>
      </c>
      <c r="BA86" s="9"/>
      <c r="BB86" s="9"/>
      <c r="BC86" s="9"/>
      <c r="BD86" s="9"/>
    </row>
    <row r="87" spans="1:56" x14ac:dyDescent="0.15">
      <c r="A87" s="8">
        <v>1962</v>
      </c>
      <c r="B87" s="24"/>
      <c r="C87" s="24"/>
      <c r="D87" s="24"/>
      <c r="E87" s="24"/>
      <c r="F87" s="24">
        <v>98</v>
      </c>
      <c r="G87" s="24">
        <f t="shared" si="30"/>
        <v>19.600000000000001</v>
      </c>
      <c r="H87" s="24"/>
      <c r="I87" s="24">
        <f t="shared" si="31"/>
        <v>19.600000000000001</v>
      </c>
      <c r="J87" s="24">
        <f t="shared" si="32"/>
        <v>19.600000000000001</v>
      </c>
      <c r="K87" s="32">
        <f>K86*(AV87/AV86)</f>
        <v>93.117867867867858</v>
      </c>
      <c r="L87" s="32"/>
      <c r="M87" s="32"/>
      <c r="N87" s="32"/>
      <c r="O87" s="45">
        <v>56.5</v>
      </c>
      <c r="P87" s="24">
        <f t="shared" si="25"/>
        <v>56.5</v>
      </c>
      <c r="Q87" s="24"/>
      <c r="R87" s="24"/>
      <c r="S87" s="24"/>
      <c r="T87" s="24">
        <v>13.7</v>
      </c>
      <c r="U87" s="24">
        <v>13.7</v>
      </c>
      <c r="V87" s="24"/>
      <c r="W87" s="24">
        <v>10.7</v>
      </c>
      <c r="X87" s="24">
        <f t="shared" si="33"/>
        <v>107</v>
      </c>
      <c r="Y87" s="24"/>
      <c r="Z87" s="24">
        <f t="shared" si="34"/>
        <v>107</v>
      </c>
      <c r="AA87" s="24"/>
      <c r="AB87" s="24"/>
      <c r="AC87" s="24"/>
      <c r="AD87" s="24">
        <v>147</v>
      </c>
      <c r="AE87" s="24"/>
      <c r="AF87" s="24">
        <f t="shared" si="35"/>
        <v>147</v>
      </c>
      <c r="AG87" s="24"/>
      <c r="AH87" s="24">
        <v>37.6</v>
      </c>
      <c r="AI87" s="24"/>
      <c r="AJ87" s="24">
        <f t="shared" si="36"/>
        <v>37.6</v>
      </c>
      <c r="AK87" s="24"/>
      <c r="AL87" s="9"/>
      <c r="AM87" s="18"/>
      <c r="AN87" s="18">
        <v>673</v>
      </c>
      <c r="AO87" s="18">
        <v>1040</v>
      </c>
      <c r="AP87" s="29">
        <f t="shared" si="38"/>
        <v>16.702918601707832</v>
      </c>
      <c r="AQ87" s="9"/>
      <c r="AR87" s="4">
        <v>349.7</v>
      </c>
      <c r="AS87" s="9">
        <v>427.7</v>
      </c>
      <c r="AT87" s="13">
        <v>332.5</v>
      </c>
      <c r="AU87" s="25">
        <v>358.2</v>
      </c>
      <c r="AV87" s="25">
        <v>427.7</v>
      </c>
      <c r="AW87" s="9"/>
      <c r="AX87" s="9">
        <f t="shared" ref="AX87:AX89" si="41">AX86*(AZ87/AZ86)</f>
        <v>70222.346574545445</v>
      </c>
      <c r="AY87" s="9"/>
      <c r="AZ87" s="13">
        <v>109.2</v>
      </c>
      <c r="BA87" s="9"/>
      <c r="BB87" s="9"/>
      <c r="BC87" s="9"/>
      <c r="BD87" s="9"/>
    </row>
    <row r="88" spans="1:56" x14ac:dyDescent="0.15">
      <c r="A88" s="8">
        <v>1963</v>
      </c>
      <c r="B88" s="24"/>
      <c r="C88" s="24"/>
      <c r="D88" s="24">
        <v>975</v>
      </c>
      <c r="E88" s="24">
        <f t="shared" si="40"/>
        <v>97.5</v>
      </c>
      <c r="F88" s="24">
        <v>110</v>
      </c>
      <c r="G88" s="24">
        <f t="shared" si="30"/>
        <v>22</v>
      </c>
      <c r="H88" s="24"/>
      <c r="I88" s="24">
        <f t="shared" si="31"/>
        <v>22</v>
      </c>
      <c r="J88" s="24">
        <f t="shared" si="32"/>
        <v>22</v>
      </c>
      <c r="K88" s="24">
        <f t="shared" si="37"/>
        <v>97.5</v>
      </c>
      <c r="L88" s="24"/>
      <c r="M88" s="24"/>
      <c r="N88" s="24"/>
      <c r="O88" s="45">
        <v>57.92</v>
      </c>
      <c r="P88" s="24">
        <f t="shared" si="25"/>
        <v>57.92</v>
      </c>
      <c r="Q88" s="24"/>
      <c r="R88" s="24"/>
      <c r="S88" s="24"/>
      <c r="T88" s="24">
        <v>15.3</v>
      </c>
      <c r="U88" s="24">
        <v>15.3</v>
      </c>
      <c r="V88" s="24"/>
      <c r="W88" s="24">
        <v>12.3</v>
      </c>
      <c r="X88" s="24">
        <f t="shared" si="33"/>
        <v>123</v>
      </c>
      <c r="Y88" s="24"/>
      <c r="Z88" s="24">
        <f t="shared" si="34"/>
        <v>123</v>
      </c>
      <c r="AA88" s="24"/>
      <c r="AB88" s="24"/>
      <c r="AC88" s="24"/>
      <c r="AD88" s="24">
        <v>167</v>
      </c>
      <c r="AE88" s="24"/>
      <c r="AF88" s="24">
        <f t="shared" si="35"/>
        <v>167</v>
      </c>
      <c r="AG88" s="24"/>
      <c r="AH88" s="24">
        <v>37.299999999999997</v>
      </c>
      <c r="AI88" s="24"/>
      <c r="AJ88" s="24">
        <f t="shared" si="36"/>
        <v>37.299999999999997</v>
      </c>
      <c r="AK88" s="24"/>
      <c r="AL88" s="9"/>
      <c r="AM88" s="18"/>
      <c r="AN88" s="18">
        <v>726</v>
      </c>
      <c r="AO88" s="18">
        <v>1040</v>
      </c>
      <c r="AP88" s="29">
        <f t="shared" si="38"/>
        <v>18.018304464843812</v>
      </c>
      <c r="AQ88" s="9"/>
      <c r="AR88" s="4">
        <v>356</v>
      </c>
      <c r="AS88" s="9">
        <v>469.3</v>
      </c>
      <c r="AT88" s="13">
        <v>349.4</v>
      </c>
      <c r="AU88" s="25">
        <v>397.3</v>
      </c>
      <c r="AV88" s="25">
        <v>469.3</v>
      </c>
      <c r="AW88" s="9"/>
      <c r="AX88" s="9">
        <f t="shared" si="41"/>
        <v>74595.166690909085</v>
      </c>
      <c r="AY88" s="9"/>
      <c r="AZ88" s="13">
        <v>116</v>
      </c>
      <c r="BA88" s="9"/>
      <c r="BB88" s="9"/>
      <c r="BC88" s="9"/>
      <c r="BD88" s="9"/>
    </row>
    <row r="89" spans="1:56" x14ac:dyDescent="0.15">
      <c r="A89" s="8">
        <v>1964</v>
      </c>
      <c r="B89" s="24"/>
      <c r="C89" s="24"/>
      <c r="D89" s="24">
        <v>975</v>
      </c>
      <c r="E89" s="24">
        <f t="shared" si="40"/>
        <v>97.5</v>
      </c>
      <c r="F89" s="24">
        <v>118</v>
      </c>
      <c r="G89" s="24">
        <f t="shared" si="30"/>
        <v>23.6</v>
      </c>
      <c r="H89" s="24"/>
      <c r="I89" s="24">
        <f t="shared" si="31"/>
        <v>23.6</v>
      </c>
      <c r="J89" s="24">
        <f t="shared" si="32"/>
        <v>23.6</v>
      </c>
      <c r="K89" s="24">
        <f t="shared" si="37"/>
        <v>97.5</v>
      </c>
      <c r="L89" s="24"/>
      <c r="M89" s="24"/>
      <c r="N89" s="24"/>
      <c r="O89" s="45">
        <v>63.75</v>
      </c>
      <c r="P89" s="24">
        <f t="shared" si="25"/>
        <v>63.75</v>
      </c>
      <c r="Q89" s="24"/>
      <c r="R89" s="24"/>
      <c r="S89" s="24"/>
      <c r="T89" s="24">
        <v>19.2</v>
      </c>
      <c r="U89" s="24">
        <v>19.2</v>
      </c>
      <c r="V89" s="24"/>
      <c r="W89" s="24">
        <v>16.3</v>
      </c>
      <c r="X89" s="24">
        <f t="shared" si="33"/>
        <v>163</v>
      </c>
      <c r="Y89" s="24"/>
      <c r="Z89" s="24">
        <f t="shared" si="34"/>
        <v>163</v>
      </c>
      <c r="AA89" s="24"/>
      <c r="AB89" s="24"/>
      <c r="AC89" s="24"/>
      <c r="AD89" s="24">
        <v>163</v>
      </c>
      <c r="AE89" s="24"/>
      <c r="AF89" s="24">
        <f t="shared" si="35"/>
        <v>163</v>
      </c>
      <c r="AG89" s="24"/>
      <c r="AH89" s="24">
        <v>36.5</v>
      </c>
      <c r="AI89" s="24"/>
      <c r="AJ89" s="24">
        <f t="shared" si="36"/>
        <v>36.5</v>
      </c>
      <c r="AK89" s="24"/>
      <c r="AL89" s="9"/>
      <c r="AM89" s="18"/>
      <c r="AN89" s="18">
        <v>959</v>
      </c>
      <c r="AO89" s="18">
        <v>1060</v>
      </c>
      <c r="AP89" s="29">
        <f t="shared" si="38"/>
        <v>23.80103854240388</v>
      </c>
      <c r="AQ89" s="9"/>
      <c r="AR89" s="4">
        <v>356.7</v>
      </c>
      <c r="AS89" s="9">
        <v>483</v>
      </c>
      <c r="AT89" s="13">
        <v>355.8</v>
      </c>
      <c r="AU89" s="25">
        <v>413.3</v>
      </c>
      <c r="AV89" s="25">
        <v>483</v>
      </c>
      <c r="AW89" s="9"/>
      <c r="AX89" s="9">
        <f t="shared" si="41"/>
        <v>77681.86324363637</v>
      </c>
      <c r="AY89" s="9"/>
      <c r="AZ89" s="13">
        <v>120.8</v>
      </c>
      <c r="BA89" s="9"/>
      <c r="BB89" s="9"/>
      <c r="BC89" s="9"/>
      <c r="BD89" s="9"/>
    </row>
    <row r="90" spans="1:56" x14ac:dyDescent="0.15">
      <c r="A90" s="8">
        <v>1965</v>
      </c>
      <c r="B90" s="24"/>
      <c r="C90" s="24"/>
      <c r="D90" s="24">
        <v>1125</v>
      </c>
      <c r="E90" s="24">
        <f t="shared" si="40"/>
        <v>112.5</v>
      </c>
      <c r="F90" s="24">
        <v>136</v>
      </c>
      <c r="G90" s="24">
        <f t="shared" si="30"/>
        <v>27.2</v>
      </c>
      <c r="H90" s="24"/>
      <c r="I90" s="24">
        <f t="shared" si="31"/>
        <v>27.2</v>
      </c>
      <c r="J90" s="24">
        <f t="shared" si="32"/>
        <v>27.2</v>
      </c>
      <c r="K90" s="24">
        <f t="shared" si="37"/>
        <v>112.5</v>
      </c>
      <c r="L90" s="24"/>
      <c r="M90" s="24"/>
      <c r="N90" s="24"/>
      <c r="O90" s="45">
        <v>64</v>
      </c>
      <c r="P90" s="24">
        <f t="shared" si="25"/>
        <v>64</v>
      </c>
      <c r="Q90" s="24"/>
      <c r="R90" s="24"/>
      <c r="S90" s="24"/>
      <c r="T90" s="24">
        <v>22.6</v>
      </c>
      <c r="U90" s="24">
        <v>22.6</v>
      </c>
      <c r="V90" s="24"/>
      <c r="W90" s="24">
        <v>23.9</v>
      </c>
      <c r="X90" s="24">
        <f t="shared" si="33"/>
        <v>239</v>
      </c>
      <c r="Y90" s="24"/>
      <c r="Z90" s="24">
        <f t="shared" si="34"/>
        <v>239</v>
      </c>
      <c r="AA90" s="24"/>
      <c r="AB90" s="24"/>
      <c r="AC90" s="24"/>
      <c r="AD90" s="24">
        <v>130</v>
      </c>
      <c r="AE90" s="24"/>
      <c r="AF90" s="24">
        <f t="shared" si="35"/>
        <v>130</v>
      </c>
      <c r="AG90" s="24"/>
      <c r="AH90" s="24">
        <v>36.6</v>
      </c>
      <c r="AI90" s="24"/>
      <c r="AJ90" s="24">
        <f t="shared" si="36"/>
        <v>36.6</v>
      </c>
      <c r="AK90" s="24"/>
      <c r="AL90" s="9"/>
      <c r="AM90" s="18"/>
      <c r="AN90" s="18">
        <v>965</v>
      </c>
      <c r="AO90" s="18">
        <v>1160</v>
      </c>
      <c r="AP90" s="29">
        <f t="shared" si="38"/>
        <v>23.949950149551348</v>
      </c>
      <c r="AQ90" s="9"/>
      <c r="AR90" s="4">
        <v>359.4</v>
      </c>
      <c r="AS90" s="9">
        <v>529.70000000000005</v>
      </c>
      <c r="AT90" s="13">
        <v>373.8</v>
      </c>
      <c r="AU90" s="25">
        <v>443.2</v>
      </c>
      <c r="AV90" s="25">
        <v>529.70000000000005</v>
      </c>
      <c r="AW90" s="9"/>
      <c r="AX90" s="9">
        <f>AX89*(AZ90/AZ89)</f>
        <v>83598.031636363652</v>
      </c>
      <c r="AY90" s="9"/>
      <c r="AZ90" s="13">
        <v>130</v>
      </c>
      <c r="BA90" s="13">
        <v>100</v>
      </c>
      <c r="BB90" s="9"/>
      <c r="BC90" s="9"/>
      <c r="BD90" s="9"/>
    </row>
    <row r="91" spans="1:56" x14ac:dyDescent="0.15">
      <c r="A91" s="8">
        <v>1966</v>
      </c>
      <c r="B91" s="24"/>
      <c r="C91" s="24"/>
      <c r="D91" s="24">
        <v>1230</v>
      </c>
      <c r="E91" s="24">
        <f t="shared" si="40"/>
        <v>123</v>
      </c>
      <c r="F91" s="24">
        <v>146</v>
      </c>
      <c r="G91" s="24">
        <f t="shared" si="30"/>
        <v>29.2</v>
      </c>
      <c r="H91" s="24"/>
      <c r="I91" s="24">
        <f t="shared" si="31"/>
        <v>29.2</v>
      </c>
      <c r="J91" s="24">
        <f t="shared" si="32"/>
        <v>29.2</v>
      </c>
      <c r="K91" s="24">
        <f>E91</f>
        <v>123</v>
      </c>
      <c r="L91" s="24"/>
      <c r="M91" s="24"/>
      <c r="N91" s="24"/>
      <c r="O91" s="45">
        <v>64</v>
      </c>
      <c r="P91" s="24">
        <f t="shared" si="25"/>
        <v>64</v>
      </c>
      <c r="Q91" s="24"/>
      <c r="R91" s="24"/>
      <c r="S91" s="24"/>
      <c r="T91" s="24">
        <v>24.4</v>
      </c>
      <c r="U91" s="24">
        <v>24.4</v>
      </c>
      <c r="V91" s="24"/>
      <c r="W91" s="24">
        <v>26.1</v>
      </c>
      <c r="X91" s="24">
        <f t="shared" si="33"/>
        <v>261</v>
      </c>
      <c r="Y91" s="24"/>
      <c r="Z91" s="24">
        <f t="shared" si="34"/>
        <v>261</v>
      </c>
      <c r="AA91" s="24"/>
      <c r="AB91" s="24"/>
      <c r="AC91" s="24"/>
      <c r="AD91" s="24">
        <v>128</v>
      </c>
      <c r="AE91" s="24"/>
      <c r="AF91" s="24">
        <f t="shared" si="35"/>
        <v>128</v>
      </c>
      <c r="AG91" s="24"/>
      <c r="AH91" s="24">
        <v>36.799999999999997</v>
      </c>
      <c r="AI91" s="24"/>
      <c r="AJ91" s="24">
        <f t="shared" si="36"/>
        <v>36.799999999999997</v>
      </c>
      <c r="AK91" s="24"/>
      <c r="AL91" s="9"/>
      <c r="AM91" s="18"/>
      <c r="AN91" s="18">
        <v>1100</v>
      </c>
      <c r="AO91" s="18">
        <v>1270</v>
      </c>
      <c r="AP91" s="29">
        <f t="shared" si="38"/>
        <v>27.300461310369414</v>
      </c>
      <c r="AQ91" s="9"/>
      <c r="AR91" s="4">
        <v>368.1</v>
      </c>
      <c r="AS91" s="9">
        <v>544</v>
      </c>
      <c r="AT91" s="13">
        <v>382.3</v>
      </c>
      <c r="AU91" s="25">
        <v>464.4</v>
      </c>
      <c r="AV91" s="25">
        <v>544</v>
      </c>
      <c r="AW91" s="9"/>
      <c r="AX91" s="9">
        <f>AX90*(BA91/BA90)</f>
        <v>85938.776522181841</v>
      </c>
      <c r="AY91" s="9"/>
      <c r="AZ91" s="9"/>
      <c r="BA91" s="13">
        <v>102.8</v>
      </c>
      <c r="BB91" s="9"/>
      <c r="BC91" s="9"/>
      <c r="BD91" s="9"/>
    </row>
    <row r="92" spans="1:56" x14ac:dyDescent="0.15">
      <c r="A92" s="8">
        <v>1967</v>
      </c>
      <c r="B92" s="24"/>
      <c r="C92" s="24"/>
      <c r="D92" s="24"/>
      <c r="E92" s="24"/>
      <c r="F92" s="24">
        <v>151</v>
      </c>
      <c r="G92" s="24">
        <f t="shared" si="30"/>
        <v>30.2</v>
      </c>
      <c r="H92" s="24"/>
      <c r="I92" s="24">
        <f t="shared" si="31"/>
        <v>30.2</v>
      </c>
      <c r="J92" s="24">
        <f t="shared" si="32"/>
        <v>30.2</v>
      </c>
      <c r="K92" s="32">
        <f t="shared" ref="K92:K109" si="42">K91*(AV92/AV91)</f>
        <v>129.12738970588236</v>
      </c>
      <c r="L92" s="32"/>
      <c r="M92" s="32"/>
      <c r="N92" s="32"/>
      <c r="O92" s="45">
        <v>64</v>
      </c>
      <c r="P92" s="24">
        <f t="shared" si="25"/>
        <v>64</v>
      </c>
      <c r="Q92" s="24"/>
      <c r="R92" s="24"/>
      <c r="S92" s="24"/>
      <c r="T92" s="24">
        <v>24.1</v>
      </c>
      <c r="U92" s="24">
        <v>24.1</v>
      </c>
      <c r="V92" s="24"/>
      <c r="W92" s="24">
        <v>28.2</v>
      </c>
      <c r="X92" s="24">
        <f t="shared" si="33"/>
        <v>282</v>
      </c>
      <c r="Y92" s="24"/>
      <c r="Z92" s="24">
        <f t="shared" si="34"/>
        <v>282</v>
      </c>
      <c r="AA92" s="24"/>
      <c r="AB92" s="24"/>
      <c r="AC92" s="24"/>
      <c r="AD92" s="24">
        <v>126</v>
      </c>
      <c r="AE92" s="24"/>
      <c r="AF92" s="24">
        <f t="shared" si="35"/>
        <v>126</v>
      </c>
      <c r="AG92" s="24"/>
      <c r="AH92" s="24">
        <v>97.9</v>
      </c>
      <c r="AI92" s="24"/>
      <c r="AJ92" s="24">
        <f t="shared" si="36"/>
        <v>97.9</v>
      </c>
      <c r="AK92" s="24"/>
      <c r="AL92" s="9"/>
      <c r="AM92" s="18"/>
      <c r="AN92" s="18">
        <v>1120</v>
      </c>
      <c r="AO92" s="18">
        <v>1280</v>
      </c>
      <c r="AP92" s="29">
        <f t="shared" si="38"/>
        <v>27.796833334194311</v>
      </c>
      <c r="AQ92" s="9"/>
      <c r="AR92" s="4">
        <v>374.7</v>
      </c>
      <c r="AS92" s="9">
        <v>571.1</v>
      </c>
      <c r="AT92" s="13">
        <v>394.3</v>
      </c>
      <c r="AU92" s="25">
        <v>483.5</v>
      </c>
      <c r="AV92" s="25">
        <v>571.1</v>
      </c>
      <c r="AW92" s="9"/>
      <c r="AX92" s="9">
        <f>AX91*(BA92/BA91)</f>
        <v>87610.737154909104</v>
      </c>
      <c r="AY92" s="9"/>
      <c r="AZ92" s="9"/>
      <c r="BA92" s="13">
        <v>104.8</v>
      </c>
      <c r="BB92" s="9"/>
      <c r="BC92" s="9"/>
      <c r="BD92" s="9"/>
    </row>
    <row r="93" spans="1:56" x14ac:dyDescent="0.15">
      <c r="A93" s="8">
        <v>1968</v>
      </c>
      <c r="B93" s="24"/>
      <c r="C93" s="24"/>
      <c r="D93" s="24"/>
      <c r="E93" s="24">
        <f>CORREL(AV72:AV91,E72:E91)</f>
        <v>0.94925660281564117</v>
      </c>
      <c r="F93" s="24">
        <v>170</v>
      </c>
      <c r="G93" s="24">
        <f t="shared" si="30"/>
        <v>34</v>
      </c>
      <c r="H93" s="24"/>
      <c r="I93" s="24">
        <f t="shared" si="31"/>
        <v>34</v>
      </c>
      <c r="J93" s="24">
        <f t="shared" si="32"/>
        <v>34</v>
      </c>
      <c r="K93" s="32">
        <f t="shared" si="42"/>
        <v>138.82720588235296</v>
      </c>
      <c r="L93" s="32"/>
      <c r="M93" s="32"/>
      <c r="N93" s="32"/>
      <c r="O93" s="32"/>
      <c r="P93" s="32">
        <f>P92*(AV92/AV91)</f>
        <v>67.188235294117646</v>
      </c>
      <c r="Q93" s="24"/>
      <c r="R93" s="24"/>
      <c r="S93" s="24"/>
      <c r="T93" s="24">
        <v>24.3</v>
      </c>
      <c r="U93" s="24">
        <v>24.3</v>
      </c>
      <c r="V93" s="24"/>
      <c r="W93" s="24">
        <v>31.4</v>
      </c>
      <c r="X93" s="24">
        <f t="shared" si="33"/>
        <v>314</v>
      </c>
      <c r="Y93" s="24"/>
      <c r="Z93" s="24">
        <f t="shared" si="34"/>
        <v>314</v>
      </c>
      <c r="AA93" s="24"/>
      <c r="AB93" s="24"/>
      <c r="AC93" s="24"/>
      <c r="AD93" s="24">
        <v>129</v>
      </c>
      <c r="AE93" s="24"/>
      <c r="AF93" s="24">
        <f t="shared" si="35"/>
        <v>129</v>
      </c>
      <c r="AG93" s="24"/>
      <c r="AH93" s="24">
        <v>97.2</v>
      </c>
      <c r="AI93" s="24"/>
      <c r="AJ93" s="24">
        <f t="shared" si="36"/>
        <v>97.2</v>
      </c>
      <c r="AK93" s="24"/>
      <c r="AL93" s="9"/>
      <c r="AM93" s="18"/>
      <c r="AN93" s="18">
        <v>1070</v>
      </c>
      <c r="AO93" s="18">
        <v>1380</v>
      </c>
      <c r="AP93" s="29">
        <f t="shared" si="38"/>
        <v>26.555903274632065</v>
      </c>
      <c r="AQ93" s="9"/>
      <c r="AR93" s="4">
        <v>377.9</v>
      </c>
      <c r="AS93" s="9">
        <v>614</v>
      </c>
      <c r="AT93" s="13"/>
      <c r="AU93" s="25">
        <v>510.5</v>
      </c>
      <c r="AV93" s="25">
        <v>614</v>
      </c>
      <c r="AW93" s="9"/>
      <c r="AX93" s="9"/>
      <c r="AY93" s="9"/>
      <c r="AZ93" s="9"/>
      <c r="BA93" s="9"/>
      <c r="BB93" s="9"/>
      <c r="BC93" s="9"/>
      <c r="BD93" s="9"/>
    </row>
    <row r="94" spans="1:56" x14ac:dyDescent="0.15">
      <c r="A94" s="8">
        <v>1969</v>
      </c>
      <c r="B94" s="24"/>
      <c r="C94" s="24"/>
      <c r="D94" s="24"/>
      <c r="E94" s="24"/>
      <c r="F94" s="24">
        <v>181</v>
      </c>
      <c r="G94" s="24">
        <f t="shared" si="30"/>
        <v>36.200000000000003</v>
      </c>
      <c r="H94" s="24"/>
      <c r="I94" s="24">
        <f t="shared" si="31"/>
        <v>36.200000000000003</v>
      </c>
      <c r="J94" s="24">
        <f t="shared" si="32"/>
        <v>36.200000000000003</v>
      </c>
      <c r="K94" s="32">
        <f t="shared" si="42"/>
        <v>147.91654411764711</v>
      </c>
      <c r="L94" s="32"/>
      <c r="M94" s="32"/>
      <c r="N94" s="32"/>
      <c r="O94" s="32"/>
      <c r="P94" s="32">
        <f t="shared" ref="P94:P111" si="43">P93*(AV93/AV92)</f>
        <v>72.235294117647058</v>
      </c>
      <c r="Q94" s="24"/>
      <c r="R94" s="24"/>
      <c r="S94" s="24"/>
      <c r="T94" s="24">
        <v>25</v>
      </c>
      <c r="U94" s="24">
        <v>25</v>
      </c>
      <c r="V94" s="24"/>
      <c r="W94" s="24">
        <v>35.5</v>
      </c>
      <c r="X94" s="24">
        <f t="shared" si="33"/>
        <v>355</v>
      </c>
      <c r="Y94" s="24"/>
      <c r="Z94" s="24">
        <f t="shared" si="34"/>
        <v>355</v>
      </c>
      <c r="AA94" s="24"/>
      <c r="AB94" s="24"/>
      <c r="AC94" s="24"/>
      <c r="AD94" s="24">
        <v>130</v>
      </c>
      <c r="AE94" s="24"/>
      <c r="AF94" s="24">
        <f t="shared" si="35"/>
        <v>130</v>
      </c>
      <c r="AG94" s="24"/>
      <c r="AH94" s="24">
        <v>95</v>
      </c>
      <c r="AI94" s="24"/>
      <c r="AJ94" s="24">
        <f t="shared" si="36"/>
        <v>95</v>
      </c>
      <c r="AK94" s="24"/>
      <c r="AL94" s="9"/>
      <c r="AM94" s="18"/>
      <c r="AN94" s="18">
        <v>1200</v>
      </c>
      <c r="AO94" s="18">
        <v>1400</v>
      </c>
      <c r="AP94" s="29">
        <f t="shared" si="38"/>
        <v>29.782321429493901</v>
      </c>
      <c r="AQ94" s="9"/>
      <c r="AR94" s="4">
        <v>385.9</v>
      </c>
      <c r="AS94" s="9">
        <v>654.20000000000005</v>
      </c>
      <c r="AT94" s="13"/>
      <c r="AU94" s="25">
        <v>538.9</v>
      </c>
      <c r="AV94" s="25">
        <v>654.20000000000005</v>
      </c>
      <c r="AW94" s="9"/>
      <c r="AX94" s="9"/>
      <c r="AY94" s="9"/>
      <c r="AZ94" s="9"/>
      <c r="BA94" s="9"/>
      <c r="BB94" s="9"/>
      <c r="BC94" s="9"/>
      <c r="BD94" s="9"/>
    </row>
    <row r="95" spans="1:56" x14ac:dyDescent="0.15">
      <c r="A95" s="8">
        <v>1970</v>
      </c>
      <c r="B95" s="24"/>
      <c r="C95" s="24"/>
      <c r="D95" s="24"/>
      <c r="E95" s="24"/>
      <c r="F95" s="24">
        <v>186</v>
      </c>
      <c r="G95" s="24">
        <f t="shared" si="30"/>
        <v>37.200000000000003</v>
      </c>
      <c r="H95" s="24"/>
      <c r="I95" s="24">
        <f t="shared" si="31"/>
        <v>37.200000000000003</v>
      </c>
      <c r="J95" s="24">
        <f t="shared" si="32"/>
        <v>37.200000000000003</v>
      </c>
      <c r="K95" s="32">
        <f t="shared" si="42"/>
        <v>159.90000000000003</v>
      </c>
      <c r="L95" s="32"/>
      <c r="M95" s="32"/>
      <c r="N95" s="32"/>
      <c r="O95" s="32"/>
      <c r="P95" s="32">
        <f t="shared" si="43"/>
        <v>76.964705882352959</v>
      </c>
      <c r="Q95" s="24"/>
      <c r="R95" s="24"/>
      <c r="S95" s="24"/>
      <c r="T95" s="24">
        <v>28</v>
      </c>
      <c r="U95" s="24">
        <v>28</v>
      </c>
      <c r="V95" s="24"/>
      <c r="W95" s="24">
        <v>45.4</v>
      </c>
      <c r="X95" s="24">
        <f t="shared" si="33"/>
        <v>454</v>
      </c>
      <c r="Y95" s="24"/>
      <c r="Z95" s="24">
        <f t="shared" si="34"/>
        <v>454</v>
      </c>
      <c r="AA95" s="24"/>
      <c r="AB95" s="24"/>
      <c r="AC95" s="24"/>
      <c r="AD95" s="24">
        <v>141</v>
      </c>
      <c r="AE95" s="24"/>
      <c r="AF95" s="24">
        <f t="shared" si="35"/>
        <v>141</v>
      </c>
      <c r="AG95" s="24"/>
      <c r="AH95" s="24">
        <v>95</v>
      </c>
      <c r="AI95" s="24"/>
      <c r="AJ95" s="24">
        <f t="shared" si="36"/>
        <v>95</v>
      </c>
      <c r="AK95" s="24"/>
      <c r="AL95" s="9"/>
      <c r="AM95" s="18"/>
      <c r="AN95" s="18">
        <v>1630</v>
      </c>
      <c r="AO95" s="18">
        <v>1470</v>
      </c>
      <c r="AP95" s="29">
        <f t="shared" si="38"/>
        <v>40.454319941729217</v>
      </c>
      <c r="AQ95" s="9"/>
      <c r="AR95" s="4">
        <v>399.9</v>
      </c>
      <c r="AS95" s="9">
        <v>707.2</v>
      </c>
      <c r="AT95" s="13"/>
      <c r="AU95" s="25">
        <v>577.9</v>
      </c>
      <c r="AV95" s="25">
        <v>707.2</v>
      </c>
      <c r="AW95" s="9"/>
      <c r="AX95" s="9"/>
      <c r="AY95" s="9"/>
      <c r="AZ95" s="9"/>
      <c r="BA95" s="9"/>
      <c r="BB95" s="9"/>
      <c r="BC95" s="9"/>
      <c r="BD95" s="9"/>
    </row>
    <row r="96" spans="1:56" x14ac:dyDescent="0.15">
      <c r="A96" s="8">
        <v>1971</v>
      </c>
      <c r="B96" s="24"/>
      <c r="C96" s="24"/>
      <c r="D96" s="24"/>
      <c r="E96" s="24"/>
      <c r="F96" s="24">
        <v>188</v>
      </c>
      <c r="G96" s="24">
        <f t="shared" si="30"/>
        <v>37.6</v>
      </c>
      <c r="H96" s="24"/>
      <c r="I96" s="24">
        <f t="shared" si="31"/>
        <v>37.6</v>
      </c>
      <c r="J96" s="24">
        <f t="shared" si="32"/>
        <v>37.6</v>
      </c>
      <c r="K96" s="32">
        <f t="shared" si="42"/>
        <v>170.4590073529412</v>
      </c>
      <c r="L96" s="32"/>
      <c r="M96" s="32"/>
      <c r="N96" s="32"/>
      <c r="O96" s="32"/>
      <c r="P96" s="32">
        <f t="shared" si="43"/>
        <v>83.200000000000017</v>
      </c>
      <c r="Q96" s="24"/>
      <c r="R96" s="24"/>
      <c r="S96" s="24"/>
      <c r="T96" s="24">
        <v>33</v>
      </c>
      <c r="U96" s="24">
        <v>33</v>
      </c>
      <c r="V96" s="24"/>
      <c r="W96" s="24">
        <v>45.6</v>
      </c>
      <c r="X96" s="24">
        <f t="shared" si="33"/>
        <v>456</v>
      </c>
      <c r="Y96" s="24"/>
      <c r="Z96" s="24">
        <f t="shared" si="34"/>
        <v>456</v>
      </c>
      <c r="AA96" s="24"/>
      <c r="AB96" s="24"/>
      <c r="AC96" s="24"/>
      <c r="AD96" s="24">
        <v>144</v>
      </c>
      <c r="AE96" s="24"/>
      <c r="AF96" s="24">
        <f t="shared" si="35"/>
        <v>144</v>
      </c>
      <c r="AG96" s="24"/>
      <c r="AH96" s="24">
        <v>94</v>
      </c>
      <c r="AI96" s="24"/>
      <c r="AJ96" s="24">
        <f t="shared" si="36"/>
        <v>94</v>
      </c>
      <c r="AK96" s="24"/>
      <c r="AL96" s="9"/>
      <c r="AM96" s="18"/>
      <c r="AN96" s="18">
        <v>1800</v>
      </c>
      <c r="AO96" s="18">
        <v>1810</v>
      </c>
      <c r="AP96" s="29">
        <f t="shared" si="38"/>
        <v>44.673482144240857</v>
      </c>
      <c r="AQ96" s="9"/>
      <c r="AR96" s="4">
        <v>396.7</v>
      </c>
      <c r="AS96" s="9">
        <v>753.9</v>
      </c>
      <c r="AT96" s="13"/>
      <c r="AU96" s="25">
        <v>614.29999999999995</v>
      </c>
      <c r="AV96" s="25">
        <v>753.9</v>
      </c>
      <c r="AW96" s="9"/>
      <c r="AX96" s="9"/>
      <c r="AY96" s="9"/>
      <c r="AZ96" s="9"/>
      <c r="BA96" s="9"/>
      <c r="BB96" s="9"/>
      <c r="BC96" s="9"/>
      <c r="BD96" s="9"/>
    </row>
    <row r="97" spans="1:56" x14ac:dyDescent="0.15">
      <c r="A97" s="8">
        <v>1972</v>
      </c>
      <c r="B97" s="24"/>
      <c r="C97" s="24"/>
      <c r="D97" s="24"/>
      <c r="E97" s="24"/>
      <c r="F97" s="24">
        <v>192</v>
      </c>
      <c r="G97" s="24">
        <f t="shared" si="30"/>
        <v>38.4</v>
      </c>
      <c r="H97" s="24"/>
      <c r="I97" s="24">
        <f t="shared" si="31"/>
        <v>38.4</v>
      </c>
      <c r="J97" s="24">
        <f t="shared" si="32"/>
        <v>38.4</v>
      </c>
      <c r="K97" s="32">
        <f t="shared" si="42"/>
        <v>176.85772058823534</v>
      </c>
      <c r="L97" s="32"/>
      <c r="M97" s="32"/>
      <c r="N97" s="32"/>
      <c r="O97" s="32"/>
      <c r="P97" s="32">
        <f t="shared" si="43"/>
        <v>88.694117647058832</v>
      </c>
      <c r="Q97" s="24"/>
      <c r="R97" s="24"/>
      <c r="S97" s="24"/>
      <c r="T97" s="24">
        <v>33</v>
      </c>
      <c r="U97" s="24">
        <v>33</v>
      </c>
      <c r="V97" s="24"/>
      <c r="W97" s="24">
        <v>43.8</v>
      </c>
      <c r="X97" s="24">
        <f t="shared" si="33"/>
        <v>438</v>
      </c>
      <c r="Y97" s="24"/>
      <c r="Z97" s="24">
        <f t="shared" si="34"/>
        <v>438</v>
      </c>
      <c r="AA97" s="24"/>
      <c r="AB97" s="24"/>
      <c r="AC97" s="24"/>
      <c r="AD97" s="24">
        <v>151</v>
      </c>
      <c r="AE97" s="24"/>
      <c r="AF97" s="24">
        <f t="shared" si="35"/>
        <v>151</v>
      </c>
      <c r="AG97" s="24"/>
      <c r="AH97" s="24">
        <v>99</v>
      </c>
      <c r="AI97" s="24"/>
      <c r="AJ97" s="24">
        <f t="shared" si="36"/>
        <v>99</v>
      </c>
      <c r="AK97" s="24"/>
      <c r="AL97" s="9"/>
      <c r="AM97" s="18"/>
      <c r="AN97" s="18">
        <v>1860</v>
      </c>
      <c r="AO97" s="18">
        <v>1780</v>
      </c>
      <c r="AP97" s="29">
        <f t="shared" si="38"/>
        <v>46.162598215715555</v>
      </c>
      <c r="AQ97" s="9"/>
      <c r="AR97" s="4">
        <v>399.9</v>
      </c>
      <c r="AS97" s="9">
        <v>782.2</v>
      </c>
      <c r="AT97" s="13"/>
      <c r="AU97" s="25">
        <v>643.79999999999995</v>
      </c>
      <c r="AV97" s="25">
        <v>782.2</v>
      </c>
      <c r="AW97" s="9"/>
      <c r="AX97" s="9"/>
      <c r="AY97" s="9"/>
      <c r="AZ97" s="9"/>
      <c r="BA97" s="9"/>
      <c r="BB97" s="9"/>
      <c r="BC97" s="9"/>
      <c r="BD97" s="9"/>
    </row>
    <row r="98" spans="1:56" x14ac:dyDescent="0.15">
      <c r="A98" s="8">
        <v>1973</v>
      </c>
      <c r="B98" s="24"/>
      <c r="C98" s="24"/>
      <c r="D98" s="24"/>
      <c r="E98" s="24"/>
      <c r="F98" s="24">
        <v>2070</v>
      </c>
      <c r="G98" s="24">
        <f t="shared" si="30"/>
        <v>414</v>
      </c>
      <c r="H98" s="24"/>
      <c r="I98" s="24">
        <f t="shared" si="31"/>
        <v>414</v>
      </c>
      <c r="J98" s="24">
        <f t="shared" si="32"/>
        <v>414</v>
      </c>
      <c r="K98" s="32">
        <f t="shared" si="42"/>
        <v>200.66636029411765</v>
      </c>
      <c r="L98" s="32"/>
      <c r="M98" s="32"/>
      <c r="N98" s="32"/>
      <c r="O98" s="32"/>
      <c r="P98" s="32">
        <f t="shared" si="43"/>
        <v>92.023529411764727</v>
      </c>
      <c r="Q98" s="24"/>
      <c r="R98" s="24"/>
      <c r="S98" s="24"/>
      <c r="T98" s="24">
        <v>46</v>
      </c>
      <c r="U98" s="24">
        <v>46</v>
      </c>
      <c r="V98" s="24"/>
      <c r="W98" s="24">
        <v>36</v>
      </c>
      <c r="X98" s="24">
        <f t="shared" si="33"/>
        <v>360</v>
      </c>
      <c r="Y98" s="24"/>
      <c r="Z98" s="24">
        <f t="shared" si="34"/>
        <v>360</v>
      </c>
      <c r="AA98" s="24"/>
      <c r="AB98" s="24"/>
      <c r="AC98" s="24"/>
      <c r="AD98" s="24">
        <v>158</v>
      </c>
      <c r="AE98" s="24"/>
      <c r="AF98" s="24">
        <f t="shared" si="35"/>
        <v>158</v>
      </c>
      <c r="AG98" s="24"/>
      <c r="AH98" s="24">
        <v>102</v>
      </c>
      <c r="AI98" s="24"/>
      <c r="AJ98" s="24">
        <f t="shared" si="36"/>
        <v>102</v>
      </c>
      <c r="AK98" s="24"/>
      <c r="AL98" s="9"/>
      <c r="AM98" s="18"/>
      <c r="AN98" s="18">
        <v>2240</v>
      </c>
      <c r="AO98" s="18">
        <v>2000</v>
      </c>
      <c r="AP98" s="29">
        <f t="shared" si="38"/>
        <v>55.593666668388629</v>
      </c>
      <c r="AQ98" s="9"/>
      <c r="AR98" s="4">
        <v>463.3</v>
      </c>
      <c r="AS98" s="9">
        <v>887.5</v>
      </c>
      <c r="AT98" s="13"/>
      <c r="AU98" s="25">
        <v>719.5</v>
      </c>
      <c r="AV98" s="25">
        <v>887.5</v>
      </c>
      <c r="AW98" s="9"/>
      <c r="AX98" s="9"/>
      <c r="AY98" s="9"/>
      <c r="AZ98" s="9"/>
      <c r="BA98" s="9"/>
      <c r="BB98" s="9"/>
      <c r="BC98" s="9"/>
      <c r="BD98" s="9"/>
    </row>
    <row r="99" spans="1:56" x14ac:dyDescent="0.15">
      <c r="A99" s="8">
        <v>1974</v>
      </c>
      <c r="B99" s="24"/>
      <c r="C99" s="24"/>
      <c r="D99" s="24"/>
      <c r="E99" s="24"/>
      <c r="F99" s="24">
        <v>2320</v>
      </c>
      <c r="G99" s="24">
        <f t="shared" si="30"/>
        <v>464</v>
      </c>
      <c r="H99" s="24"/>
      <c r="I99" s="24">
        <f t="shared" si="31"/>
        <v>464</v>
      </c>
      <c r="J99" s="24">
        <f t="shared" si="32"/>
        <v>464</v>
      </c>
      <c r="K99" s="32">
        <f t="shared" si="42"/>
        <v>252.64742647058824</v>
      </c>
      <c r="L99" s="32"/>
      <c r="M99" s="32"/>
      <c r="N99" s="32"/>
      <c r="O99" s="32"/>
      <c r="P99" s="32">
        <f t="shared" si="43"/>
        <v>104.41176470588236</v>
      </c>
      <c r="Q99" s="24"/>
      <c r="R99" s="24"/>
      <c r="S99" s="24"/>
      <c r="T99" s="24">
        <v>49</v>
      </c>
      <c r="U99" s="24">
        <v>49</v>
      </c>
      <c r="V99" s="24"/>
      <c r="W99" s="24">
        <v>34</v>
      </c>
      <c r="X99" s="24">
        <f t="shared" si="33"/>
        <v>340</v>
      </c>
      <c r="Y99" s="24"/>
      <c r="Z99" s="24">
        <f t="shared" si="34"/>
        <v>340</v>
      </c>
      <c r="AA99" s="24"/>
      <c r="AB99" s="24"/>
      <c r="AC99" s="24"/>
      <c r="AD99" s="24">
        <v>221</v>
      </c>
      <c r="AE99" s="24"/>
      <c r="AF99" s="24">
        <f t="shared" si="35"/>
        <v>221</v>
      </c>
      <c r="AG99" s="24"/>
      <c r="AH99" s="24">
        <v>142</v>
      </c>
      <c r="AI99" s="24"/>
      <c r="AJ99" s="24">
        <f t="shared" si="36"/>
        <v>142</v>
      </c>
      <c r="AK99" s="24"/>
      <c r="AL99" s="9"/>
      <c r="AM99" s="18"/>
      <c r="AN99" s="18">
        <v>2730</v>
      </c>
      <c r="AO99" s="18">
        <v>2370</v>
      </c>
      <c r="AP99" s="29">
        <f t="shared" si="38"/>
        <v>67.754781252098638</v>
      </c>
      <c r="AQ99" s="9"/>
      <c r="AR99" s="4">
        <v>608.70000000000005</v>
      </c>
      <c r="AS99" s="9">
        <v>1117.4000000000001</v>
      </c>
      <c r="AT99" s="13"/>
      <c r="AU99" s="25">
        <v>882.4</v>
      </c>
      <c r="AV99" s="25">
        <v>1117.4000000000001</v>
      </c>
      <c r="AW99" s="9"/>
      <c r="AX99" s="9"/>
      <c r="AY99" s="9"/>
      <c r="AZ99" s="9"/>
      <c r="BA99" s="9"/>
      <c r="BB99" s="9"/>
      <c r="BC99" s="9"/>
      <c r="BD99" s="9"/>
    </row>
    <row r="100" spans="1:56" x14ac:dyDescent="0.15">
      <c r="A100" s="8">
        <v>1975</v>
      </c>
      <c r="B100" s="24"/>
      <c r="C100" s="24"/>
      <c r="D100" s="24"/>
      <c r="E100" s="24"/>
      <c r="F100" s="24">
        <v>2990</v>
      </c>
      <c r="G100" s="24">
        <f t="shared" si="30"/>
        <v>598</v>
      </c>
      <c r="H100" s="24"/>
      <c r="I100" s="24">
        <f t="shared" si="31"/>
        <v>598</v>
      </c>
      <c r="J100" s="24">
        <f t="shared" si="32"/>
        <v>598</v>
      </c>
      <c r="K100" s="32">
        <f t="shared" si="42"/>
        <v>284.46011029411761</v>
      </c>
      <c r="L100" s="32"/>
      <c r="M100" s="32"/>
      <c r="N100" s="32"/>
      <c r="O100" s="32"/>
      <c r="P100" s="32">
        <f t="shared" si="43"/>
        <v>131.45882352941177</v>
      </c>
      <c r="Q100" s="24"/>
      <c r="R100" s="24"/>
      <c r="S100" s="24"/>
      <c r="T100" s="24">
        <v>50</v>
      </c>
      <c r="U100" s="24">
        <v>50</v>
      </c>
      <c r="V100" s="24"/>
      <c r="W100" s="24">
        <v>32</v>
      </c>
      <c r="X100" s="24">
        <f t="shared" si="33"/>
        <v>320</v>
      </c>
      <c r="Y100" s="24"/>
      <c r="Z100" s="24">
        <f t="shared" si="34"/>
        <v>320</v>
      </c>
      <c r="AA100" s="24"/>
      <c r="AB100" s="24"/>
      <c r="AC100" s="24"/>
      <c r="AD100" s="24">
        <v>293</v>
      </c>
      <c r="AE100" s="24"/>
      <c r="AF100" s="24">
        <f t="shared" si="35"/>
        <v>293</v>
      </c>
      <c r="AG100" s="24"/>
      <c r="AH100" s="24">
        <v>177</v>
      </c>
      <c r="AI100" s="24"/>
      <c r="AJ100" s="24">
        <f t="shared" si="36"/>
        <v>177</v>
      </c>
      <c r="AK100" s="24"/>
      <c r="AL100" s="9"/>
      <c r="AM100" s="18"/>
      <c r="AN100" s="18">
        <v>3090</v>
      </c>
      <c r="AO100" s="18">
        <v>2490</v>
      </c>
      <c r="AP100" s="29">
        <f t="shared" si="38"/>
        <v>76.689477680946808</v>
      </c>
      <c r="AQ100" s="9"/>
      <c r="AR100" s="4">
        <v>628.79999999999995</v>
      </c>
      <c r="AS100" s="9">
        <v>1258.0999999999999</v>
      </c>
      <c r="AT100" s="13"/>
      <c r="AU100" s="25">
        <v>988.8</v>
      </c>
      <c r="AV100" s="25">
        <v>1258.0999999999999</v>
      </c>
      <c r="AW100" s="9"/>
      <c r="AX100" s="9"/>
      <c r="AY100" s="9"/>
      <c r="AZ100" s="9"/>
      <c r="BA100" s="9"/>
      <c r="BB100" s="9"/>
      <c r="BC100" s="9"/>
      <c r="BD100" s="9"/>
    </row>
    <row r="101" spans="1:56" x14ac:dyDescent="0.15">
      <c r="A101" s="8">
        <v>1976</v>
      </c>
      <c r="B101" s="24"/>
      <c r="C101" s="24"/>
      <c r="D101" s="24"/>
      <c r="E101" s="24"/>
      <c r="F101" s="24">
        <v>3440</v>
      </c>
      <c r="G101" s="24">
        <f t="shared" si="30"/>
        <v>688</v>
      </c>
      <c r="H101" s="24"/>
      <c r="I101" s="24">
        <f t="shared" si="31"/>
        <v>688</v>
      </c>
      <c r="J101" s="24">
        <f t="shared" si="32"/>
        <v>688</v>
      </c>
      <c r="K101" s="32">
        <f t="shared" si="42"/>
        <v>311.47941176470584</v>
      </c>
      <c r="L101" s="32"/>
      <c r="M101" s="32"/>
      <c r="N101" s="32"/>
      <c r="O101" s="32"/>
      <c r="P101" s="32">
        <f t="shared" si="43"/>
        <v>148.01176470588234</v>
      </c>
      <c r="Q101" s="24"/>
      <c r="R101" s="24"/>
      <c r="S101" s="24"/>
      <c r="T101" s="24">
        <v>50</v>
      </c>
      <c r="U101" s="24">
        <v>50</v>
      </c>
      <c r="V101" s="24"/>
      <c r="W101" s="24">
        <v>31</v>
      </c>
      <c r="X101" s="24">
        <f t="shared" si="33"/>
        <v>310</v>
      </c>
      <c r="Y101" s="24"/>
      <c r="Z101" s="24">
        <f t="shared" si="34"/>
        <v>310</v>
      </c>
      <c r="AA101" s="24"/>
      <c r="AB101" s="24"/>
      <c r="AC101" s="24"/>
      <c r="AD101" s="24">
        <v>267</v>
      </c>
      <c r="AE101" s="24"/>
      <c r="AF101" s="24">
        <f t="shared" si="35"/>
        <v>267</v>
      </c>
      <c r="AG101" s="24"/>
      <c r="AH101" s="24">
        <v>179</v>
      </c>
      <c r="AI101" s="24"/>
      <c r="AJ101" s="24">
        <f t="shared" si="36"/>
        <v>179</v>
      </c>
      <c r="AK101" s="24"/>
      <c r="AL101" s="9"/>
      <c r="AM101" s="18"/>
      <c r="AN101" s="18">
        <v>3260</v>
      </c>
      <c r="AO101" s="18">
        <v>2620</v>
      </c>
      <c r="AP101" s="29">
        <f t="shared" si="38"/>
        <v>80.908639883458434</v>
      </c>
      <c r="AQ101" s="9"/>
      <c r="AR101" s="4">
        <v>658.3</v>
      </c>
      <c r="AS101" s="9">
        <v>1377.6</v>
      </c>
      <c r="AT101" s="13"/>
      <c r="AU101" s="25">
        <v>1083.7</v>
      </c>
      <c r="AV101" s="25">
        <v>1377.6</v>
      </c>
      <c r="AW101" s="9"/>
      <c r="AX101" s="9"/>
      <c r="AY101" s="9"/>
      <c r="AZ101" s="9"/>
      <c r="BA101" s="9"/>
      <c r="BB101" s="9"/>
      <c r="BC101" s="9"/>
      <c r="BD101" s="9"/>
    </row>
    <row r="102" spans="1:56" x14ac:dyDescent="0.15">
      <c r="A102" s="8">
        <v>1977</v>
      </c>
      <c r="B102" s="24"/>
      <c r="C102" s="24"/>
      <c r="D102" s="24"/>
      <c r="E102" s="24"/>
      <c r="F102" s="24">
        <v>3790</v>
      </c>
      <c r="G102" s="24">
        <f t="shared" si="30"/>
        <v>758</v>
      </c>
      <c r="H102" s="24"/>
      <c r="I102" s="24">
        <f t="shared" si="31"/>
        <v>758</v>
      </c>
      <c r="J102" s="24">
        <f t="shared" si="32"/>
        <v>758</v>
      </c>
      <c r="K102" s="32">
        <f t="shared" si="42"/>
        <v>332.52959558823528</v>
      </c>
      <c r="L102" s="32"/>
      <c r="M102" s="32"/>
      <c r="N102" s="32"/>
      <c r="O102" s="32"/>
      <c r="P102" s="32">
        <f t="shared" si="43"/>
        <v>162.07058823529411</v>
      </c>
      <c r="Q102" s="24"/>
      <c r="R102" s="24"/>
      <c r="S102" s="24"/>
      <c r="T102" s="24">
        <v>52</v>
      </c>
      <c r="U102" s="24">
        <v>52</v>
      </c>
      <c r="V102" s="24"/>
      <c r="W102" s="24">
        <v>36</v>
      </c>
      <c r="X102" s="24">
        <f t="shared" si="33"/>
        <v>360</v>
      </c>
      <c r="Y102" s="24"/>
      <c r="Z102" s="24">
        <f t="shared" si="34"/>
        <v>360</v>
      </c>
      <c r="AA102" s="24"/>
      <c r="AB102" s="24"/>
      <c r="AC102" s="24"/>
      <c r="AD102" s="24">
        <v>242</v>
      </c>
      <c r="AE102" s="24"/>
      <c r="AF102" s="24">
        <f t="shared" si="35"/>
        <v>242</v>
      </c>
      <c r="AG102" s="24"/>
      <c r="AH102" s="24">
        <v>179</v>
      </c>
      <c r="AI102" s="24"/>
      <c r="AJ102" s="24">
        <f t="shared" si="36"/>
        <v>179</v>
      </c>
      <c r="AK102" s="24"/>
      <c r="AL102" s="9"/>
      <c r="AM102" s="18"/>
      <c r="AN102" s="18">
        <v>3380</v>
      </c>
      <c r="AO102" s="18">
        <v>2760</v>
      </c>
      <c r="AP102" s="29">
        <f t="shared" si="38"/>
        <v>83.886872026407829</v>
      </c>
      <c r="AQ102" s="9"/>
      <c r="AR102" s="4">
        <v>670.8</v>
      </c>
      <c r="AS102" s="9">
        <v>1470.7</v>
      </c>
      <c r="AT102" s="13"/>
      <c r="AU102" s="25">
        <v>1173.7</v>
      </c>
      <c r="AV102" s="25">
        <v>1470.7</v>
      </c>
      <c r="AW102" s="9"/>
      <c r="AX102" s="9"/>
      <c r="AY102" s="9"/>
      <c r="AZ102" s="9"/>
      <c r="BA102" s="9"/>
      <c r="BB102" s="9"/>
      <c r="BC102" s="9"/>
      <c r="BD102" s="9"/>
    </row>
    <row r="103" spans="1:56" x14ac:dyDescent="0.15">
      <c r="A103" s="8">
        <v>1978</v>
      </c>
      <c r="B103" s="24"/>
      <c r="C103" s="24"/>
      <c r="D103" s="24"/>
      <c r="E103" s="24"/>
      <c r="F103" s="24">
        <v>4030</v>
      </c>
      <c r="G103" s="24">
        <f t="shared" si="30"/>
        <v>806</v>
      </c>
      <c r="H103" s="24"/>
      <c r="I103" s="24">
        <f t="shared" si="31"/>
        <v>806</v>
      </c>
      <c r="J103" s="24">
        <f t="shared" si="32"/>
        <v>806</v>
      </c>
      <c r="K103" s="32">
        <f t="shared" si="42"/>
        <v>345.0556985294117</v>
      </c>
      <c r="L103" s="32"/>
      <c r="M103" s="32"/>
      <c r="N103" s="32"/>
      <c r="O103" s="32"/>
      <c r="P103" s="32">
        <f t="shared" si="43"/>
        <v>173.02352941176471</v>
      </c>
      <c r="Q103" s="24"/>
      <c r="R103" s="24"/>
      <c r="S103" s="24"/>
      <c r="T103" s="24">
        <v>59</v>
      </c>
      <c r="U103" s="24">
        <v>59</v>
      </c>
      <c r="V103" s="24"/>
      <c r="W103" s="24">
        <v>36</v>
      </c>
      <c r="X103" s="24">
        <f t="shared" si="33"/>
        <v>360</v>
      </c>
      <c r="Y103" s="24"/>
      <c r="Z103" s="24">
        <f t="shared" si="34"/>
        <v>360</v>
      </c>
      <c r="AA103" s="24"/>
      <c r="AB103" s="24"/>
      <c r="AC103" s="24"/>
      <c r="AD103" s="24">
        <v>233</v>
      </c>
      <c r="AE103" s="24"/>
      <c r="AF103" s="24">
        <f t="shared" si="35"/>
        <v>233</v>
      </c>
      <c r="AG103" s="24"/>
      <c r="AH103" s="24">
        <v>339</v>
      </c>
      <c r="AI103" s="24"/>
      <c r="AJ103" s="24">
        <f t="shared" si="36"/>
        <v>339</v>
      </c>
      <c r="AK103" s="24"/>
      <c r="AL103" s="9"/>
      <c r="AM103" s="18"/>
      <c r="AN103" s="18">
        <v>3490</v>
      </c>
      <c r="AO103" s="18">
        <v>2820</v>
      </c>
      <c r="AP103" s="29">
        <f t="shared" si="38"/>
        <v>86.616918157444772</v>
      </c>
      <c r="AQ103" s="9"/>
      <c r="AR103" s="4">
        <v>653.79999999999995</v>
      </c>
      <c r="AS103" s="9">
        <v>1526.1</v>
      </c>
      <c r="AT103" s="13"/>
      <c r="AU103" s="25">
        <v>1224.0999999999999</v>
      </c>
      <c r="AV103" s="25">
        <v>1526.1</v>
      </c>
      <c r="AW103" s="9"/>
      <c r="AX103" s="9"/>
      <c r="AY103" s="9"/>
      <c r="AZ103" s="9"/>
      <c r="BA103" s="9"/>
      <c r="BB103" s="9"/>
      <c r="BC103" s="9"/>
      <c r="BD103" s="9"/>
    </row>
    <row r="104" spans="1:56" x14ac:dyDescent="0.15">
      <c r="A104" s="8">
        <v>1979</v>
      </c>
      <c r="B104" s="24"/>
      <c r="C104" s="24"/>
      <c r="D104" s="24"/>
      <c r="E104" s="24"/>
      <c r="F104" s="24">
        <v>4080</v>
      </c>
      <c r="G104" s="24">
        <f t="shared" si="30"/>
        <v>816</v>
      </c>
      <c r="H104" s="24"/>
      <c r="I104" s="24">
        <f t="shared" si="31"/>
        <v>816</v>
      </c>
      <c r="J104" s="24">
        <f t="shared" si="32"/>
        <v>816</v>
      </c>
      <c r="K104" s="32">
        <f t="shared" si="42"/>
        <v>350.16562499999992</v>
      </c>
      <c r="L104" s="32"/>
      <c r="M104" s="32"/>
      <c r="N104" s="32"/>
      <c r="O104" s="32"/>
      <c r="P104" s="32">
        <f t="shared" si="43"/>
        <v>179.54117647058823</v>
      </c>
      <c r="Q104" s="24"/>
      <c r="R104" s="24"/>
      <c r="S104" s="24"/>
      <c r="T104" s="24">
        <v>53</v>
      </c>
      <c r="U104" s="24">
        <v>53</v>
      </c>
      <c r="V104" s="24"/>
      <c r="W104" s="24">
        <v>35</v>
      </c>
      <c r="X104" s="24">
        <f t="shared" si="33"/>
        <v>350</v>
      </c>
      <c r="Y104" s="24"/>
      <c r="Z104" s="24">
        <f t="shared" si="34"/>
        <v>350</v>
      </c>
      <c r="AA104" s="24"/>
      <c r="AB104" s="24"/>
      <c r="AC104" s="24"/>
      <c r="AD104" s="24">
        <v>233</v>
      </c>
      <c r="AE104" s="24"/>
      <c r="AF104" s="24">
        <f t="shared" si="35"/>
        <v>233</v>
      </c>
      <c r="AG104" s="24"/>
      <c r="AH104" s="24">
        <v>314</v>
      </c>
      <c r="AI104" s="24"/>
      <c r="AJ104" s="24">
        <f t="shared" si="36"/>
        <v>314</v>
      </c>
      <c r="AK104" s="24"/>
      <c r="AL104" s="9"/>
      <c r="AM104" s="18"/>
      <c r="AN104" s="18">
        <v>3550</v>
      </c>
      <c r="AO104" s="18">
        <v>2890</v>
      </c>
      <c r="AP104" s="29">
        <f t="shared" si="38"/>
        <v>88.106034228919469</v>
      </c>
      <c r="AQ104" s="9"/>
      <c r="AR104" s="4">
        <v>701.5</v>
      </c>
      <c r="AS104" s="9">
        <v>1548.7</v>
      </c>
      <c r="AT104" s="13"/>
      <c r="AU104" s="25">
        <v>1266.7</v>
      </c>
      <c r="AV104" s="25">
        <v>1548.7</v>
      </c>
      <c r="AW104" s="9"/>
      <c r="AX104" s="9"/>
      <c r="AY104" s="9"/>
      <c r="AZ104" s="9"/>
      <c r="BA104" s="9"/>
      <c r="BB104" s="9"/>
      <c r="BC104" s="9"/>
      <c r="BD104" s="9"/>
    </row>
    <row r="105" spans="1:56" x14ac:dyDescent="0.15">
      <c r="A105" s="8">
        <v>1980</v>
      </c>
      <c r="B105" s="24"/>
      <c r="C105" s="24"/>
      <c r="D105" s="24"/>
      <c r="E105" s="24"/>
      <c r="F105" s="24">
        <v>4142</v>
      </c>
      <c r="G105" s="24">
        <f t="shared" si="30"/>
        <v>828.4</v>
      </c>
      <c r="H105" s="24"/>
      <c r="I105" s="24">
        <f t="shared" si="31"/>
        <v>828.4</v>
      </c>
      <c r="J105" s="24">
        <f t="shared" si="32"/>
        <v>828.4</v>
      </c>
      <c r="K105" s="32">
        <f t="shared" si="42"/>
        <v>369.79136029411757</v>
      </c>
      <c r="L105" s="32"/>
      <c r="M105" s="32"/>
      <c r="N105" s="32"/>
      <c r="O105" s="32"/>
      <c r="P105" s="32">
        <f t="shared" si="43"/>
        <v>182.2</v>
      </c>
      <c r="Q105" s="24"/>
      <c r="R105" s="24"/>
      <c r="S105" s="24"/>
      <c r="T105" s="24">
        <v>52</v>
      </c>
      <c r="U105" s="24">
        <v>52</v>
      </c>
      <c r="V105" s="24"/>
      <c r="W105" s="24">
        <v>37</v>
      </c>
      <c r="X105" s="24">
        <f t="shared" si="33"/>
        <v>370</v>
      </c>
      <c r="Y105" s="24"/>
      <c r="Z105" s="24">
        <f t="shared" si="34"/>
        <v>370</v>
      </c>
      <c r="AA105" s="24"/>
      <c r="AB105" s="24"/>
      <c r="AC105" s="24"/>
      <c r="AD105" s="24">
        <v>267</v>
      </c>
      <c r="AE105" s="24"/>
      <c r="AF105" s="24">
        <f t="shared" si="35"/>
        <v>267</v>
      </c>
      <c r="AG105" s="24"/>
      <c r="AH105" s="24">
        <v>312</v>
      </c>
      <c r="AI105" s="24"/>
      <c r="AJ105" s="24">
        <f t="shared" si="36"/>
        <v>312</v>
      </c>
      <c r="AK105" s="24"/>
      <c r="AL105" s="9"/>
      <c r="AM105" s="18"/>
      <c r="AN105" s="18">
        <v>4000</v>
      </c>
      <c r="AO105" s="18">
        <v>3042</v>
      </c>
      <c r="AP105" s="29">
        <f t="shared" si="38"/>
        <v>99.274404764979693</v>
      </c>
      <c r="AQ105" s="9"/>
      <c r="AR105" s="4">
        <v>826.2</v>
      </c>
      <c r="AS105" s="9">
        <v>1635.5</v>
      </c>
      <c r="AT105" s="13"/>
      <c r="AU105" s="25">
        <v>1363.6</v>
      </c>
      <c r="AV105" s="25">
        <v>1635.5</v>
      </c>
      <c r="AW105" s="9"/>
      <c r="AX105" s="9"/>
      <c r="AY105" s="9"/>
      <c r="AZ105" s="9"/>
      <c r="BA105" s="9"/>
      <c r="BB105" s="9"/>
      <c r="BC105" s="9"/>
      <c r="BD105" s="9"/>
    </row>
    <row r="106" spans="1:56" x14ac:dyDescent="0.15">
      <c r="A106" s="8">
        <v>1981</v>
      </c>
      <c r="B106" s="24"/>
      <c r="C106" s="24"/>
      <c r="D106" s="24"/>
      <c r="E106" s="24"/>
      <c r="F106" s="24">
        <v>4253</v>
      </c>
      <c r="G106" s="24">
        <f t="shared" si="30"/>
        <v>850.6</v>
      </c>
      <c r="H106" s="24"/>
      <c r="I106" s="24">
        <f t="shared" si="31"/>
        <v>850.6</v>
      </c>
      <c r="J106" s="24">
        <f t="shared" si="32"/>
        <v>850.6</v>
      </c>
      <c r="K106" s="32">
        <f t="shared" si="42"/>
        <v>388.28658088235284</v>
      </c>
      <c r="L106" s="32"/>
      <c r="M106" s="32"/>
      <c r="N106" s="32"/>
      <c r="O106" s="32"/>
      <c r="P106" s="32">
        <f t="shared" si="43"/>
        <v>192.41176470588235</v>
      </c>
      <c r="Q106" s="24"/>
      <c r="R106" s="24"/>
      <c r="S106" s="24"/>
      <c r="T106" s="24">
        <v>54</v>
      </c>
      <c r="U106" s="24">
        <v>54</v>
      </c>
      <c r="V106" s="24"/>
      <c r="W106" s="24">
        <v>44</v>
      </c>
      <c r="X106" s="24">
        <f t="shared" si="33"/>
        <v>440</v>
      </c>
      <c r="Y106" s="24"/>
      <c r="Z106" s="24">
        <f t="shared" si="34"/>
        <v>440</v>
      </c>
      <c r="AA106" s="24"/>
      <c r="AB106" s="24"/>
      <c r="AC106" s="24"/>
      <c r="AD106" s="24">
        <v>281</v>
      </c>
      <c r="AE106" s="24"/>
      <c r="AF106" s="24">
        <f t="shared" si="35"/>
        <v>281</v>
      </c>
      <c r="AG106" s="24"/>
      <c r="AH106" s="24">
        <v>312</v>
      </c>
      <c r="AI106" s="24"/>
      <c r="AJ106" s="24">
        <f t="shared" si="36"/>
        <v>312</v>
      </c>
      <c r="AK106" s="24"/>
      <c r="AL106" s="9"/>
      <c r="AM106" s="18"/>
      <c r="AN106" s="18">
        <v>4449</v>
      </c>
      <c r="AO106" s="18">
        <v>3171</v>
      </c>
      <c r="AP106" s="29">
        <f t="shared" si="38"/>
        <v>110.41795669984866</v>
      </c>
      <c r="AQ106" s="9"/>
      <c r="AR106" s="4">
        <v>837.7</v>
      </c>
      <c r="AS106" s="9">
        <v>1717.3</v>
      </c>
      <c r="AT106" s="13"/>
      <c r="AU106" s="25">
        <v>1430.4</v>
      </c>
      <c r="AV106" s="25">
        <v>1717.3</v>
      </c>
      <c r="AW106" s="9"/>
      <c r="AX106" s="9"/>
      <c r="AY106" s="9"/>
      <c r="AZ106" s="9"/>
      <c r="BA106" s="9"/>
      <c r="BB106" s="9"/>
      <c r="BC106" s="9"/>
      <c r="BD106" s="9"/>
    </row>
    <row r="107" spans="1:56" x14ac:dyDescent="0.15">
      <c r="A107" s="8">
        <v>1982</v>
      </c>
      <c r="B107" s="24"/>
      <c r="C107" s="24"/>
      <c r="D107" s="24"/>
      <c r="E107" s="24"/>
      <c r="F107" s="24">
        <v>4395</v>
      </c>
      <c r="G107" s="24">
        <f t="shared" si="30"/>
        <v>879</v>
      </c>
      <c r="H107" s="24"/>
      <c r="I107" s="24">
        <f t="shared" si="31"/>
        <v>879</v>
      </c>
      <c r="J107" s="24">
        <f t="shared" si="32"/>
        <v>879</v>
      </c>
      <c r="K107" s="32">
        <f t="shared" si="42"/>
        <v>396.78805147058819</v>
      </c>
      <c r="L107" s="32"/>
      <c r="M107" s="32"/>
      <c r="N107" s="32"/>
      <c r="O107" s="32"/>
      <c r="P107" s="32">
        <f t="shared" si="43"/>
        <v>202.03529411764703</v>
      </c>
      <c r="Q107" s="24"/>
      <c r="R107" s="24"/>
      <c r="S107" s="24"/>
      <c r="T107" s="24">
        <v>60</v>
      </c>
      <c r="U107" s="24">
        <v>60</v>
      </c>
      <c r="V107" s="24"/>
      <c r="W107" s="24">
        <v>48</v>
      </c>
      <c r="X107" s="24">
        <f t="shared" si="33"/>
        <v>480</v>
      </c>
      <c r="Y107" s="24"/>
      <c r="Z107" s="24">
        <f t="shared" si="34"/>
        <v>480</v>
      </c>
      <c r="AA107" s="24"/>
      <c r="AB107" s="24"/>
      <c r="AC107" s="24"/>
      <c r="AD107" s="24">
        <v>266</v>
      </c>
      <c r="AE107" s="24"/>
      <c r="AF107" s="24">
        <f t="shared" si="35"/>
        <v>266</v>
      </c>
      <c r="AG107" s="24"/>
      <c r="AH107" s="24">
        <v>309</v>
      </c>
      <c r="AI107" s="24"/>
      <c r="AJ107" s="24">
        <f t="shared" si="36"/>
        <v>309</v>
      </c>
      <c r="AK107" s="24"/>
      <c r="AL107" s="9"/>
      <c r="AM107" s="18"/>
      <c r="AN107" s="18"/>
      <c r="AO107" s="18">
        <v>3432</v>
      </c>
      <c r="AP107" s="29">
        <f>AP106*(AO107/AO106)</f>
        <v>119.50628426170944</v>
      </c>
      <c r="AQ107" s="9"/>
      <c r="AR107" s="4">
        <v>852.7</v>
      </c>
      <c r="AS107" s="9">
        <v>1754.9</v>
      </c>
      <c r="AT107" s="13"/>
      <c r="AU107" s="25">
        <v>1474.1</v>
      </c>
      <c r="AV107" s="25">
        <v>1754.9</v>
      </c>
      <c r="AW107" s="9"/>
      <c r="AX107" s="9"/>
      <c r="AY107" s="9"/>
      <c r="AZ107" s="9"/>
      <c r="BA107" s="9"/>
      <c r="BB107" s="9"/>
      <c r="BC107" s="9"/>
      <c r="BD107" s="9"/>
    </row>
    <row r="108" spans="1:56" x14ac:dyDescent="0.15">
      <c r="A108" s="8">
        <v>1983</v>
      </c>
      <c r="B108" s="24"/>
      <c r="C108" s="24"/>
      <c r="D108" s="24"/>
      <c r="E108" s="24"/>
      <c r="F108" s="24">
        <v>4484</v>
      </c>
      <c r="G108" s="24">
        <f t="shared" si="30"/>
        <v>896.8</v>
      </c>
      <c r="H108" s="24"/>
      <c r="I108" s="24">
        <f t="shared" si="31"/>
        <v>896.8</v>
      </c>
      <c r="J108" s="24">
        <f t="shared" si="32"/>
        <v>896.8</v>
      </c>
      <c r="K108" s="32">
        <f t="shared" si="42"/>
        <v>404.54338235294114</v>
      </c>
      <c r="L108" s="32"/>
      <c r="M108" s="32"/>
      <c r="N108" s="32"/>
      <c r="O108" s="32"/>
      <c r="P108" s="32">
        <f t="shared" si="43"/>
        <v>206.45882352941175</v>
      </c>
      <c r="Q108" s="24"/>
      <c r="R108" s="24"/>
      <c r="S108" s="24"/>
      <c r="T108" s="24">
        <v>60</v>
      </c>
      <c r="U108" s="24">
        <v>60</v>
      </c>
      <c r="V108" s="24"/>
      <c r="W108" s="24">
        <v>51</v>
      </c>
      <c r="X108" s="24">
        <f t="shared" si="33"/>
        <v>510</v>
      </c>
      <c r="Y108" s="24"/>
      <c r="Z108" s="24">
        <f t="shared" si="34"/>
        <v>510</v>
      </c>
      <c r="AA108" s="24"/>
      <c r="AB108" s="24"/>
      <c r="AC108" s="24"/>
      <c r="AD108" s="24">
        <v>255</v>
      </c>
      <c r="AE108" s="24"/>
      <c r="AF108" s="24">
        <f t="shared" si="35"/>
        <v>255</v>
      </c>
      <c r="AG108" s="24"/>
      <c r="AH108" s="24">
        <v>312</v>
      </c>
      <c r="AI108" s="24"/>
      <c r="AJ108" s="24">
        <f t="shared" si="36"/>
        <v>312</v>
      </c>
      <c r="AK108" s="24"/>
      <c r="AL108" s="9"/>
      <c r="AM108" s="18"/>
      <c r="AN108" s="18"/>
      <c r="AO108" s="18">
        <v>3586</v>
      </c>
      <c r="AP108" s="29">
        <f t="shared" ref="AP108:AP135" si="44">AP107*(AO108/AO107)</f>
        <v>124.86874573499128</v>
      </c>
      <c r="AQ108" s="9"/>
      <c r="AR108" s="4">
        <v>833.7</v>
      </c>
      <c r="AS108" s="9">
        <v>1789.2</v>
      </c>
      <c r="AT108" s="13"/>
      <c r="AU108" s="25">
        <v>1504.1</v>
      </c>
      <c r="AV108" s="25">
        <v>1789.2</v>
      </c>
      <c r="AW108" s="9"/>
      <c r="AX108" s="9"/>
      <c r="AY108" s="9"/>
      <c r="AZ108" s="9"/>
      <c r="BA108" s="9"/>
      <c r="BB108" s="9"/>
      <c r="BC108" s="9"/>
      <c r="BD108" s="9"/>
    </row>
    <row r="109" spans="1:56" x14ac:dyDescent="0.15">
      <c r="A109" s="8">
        <v>1984</v>
      </c>
      <c r="B109" s="24"/>
      <c r="C109" s="24"/>
      <c r="D109" s="24"/>
      <c r="E109" s="24"/>
      <c r="F109" s="24">
        <v>4637</v>
      </c>
      <c r="G109" s="24">
        <f t="shared" si="30"/>
        <v>927.4</v>
      </c>
      <c r="H109" s="24"/>
      <c r="I109" s="24">
        <f t="shared" si="31"/>
        <v>927.4</v>
      </c>
      <c r="J109" s="24">
        <f t="shared" si="32"/>
        <v>927.4</v>
      </c>
      <c r="K109" s="32">
        <f t="shared" si="42"/>
        <v>416.39117647058816</v>
      </c>
      <c r="L109" s="32"/>
      <c r="M109" s="32"/>
      <c r="N109" s="32"/>
      <c r="O109" s="32"/>
      <c r="P109" s="32">
        <f t="shared" si="43"/>
        <v>210.4941176470588</v>
      </c>
      <c r="Q109" s="24"/>
      <c r="R109" s="24"/>
      <c r="S109" s="24"/>
      <c r="T109" s="24">
        <v>64</v>
      </c>
      <c r="U109" s="24">
        <v>64</v>
      </c>
      <c r="V109" s="24"/>
      <c r="W109" s="24">
        <v>49</v>
      </c>
      <c r="X109" s="24">
        <f t="shared" si="33"/>
        <v>490</v>
      </c>
      <c r="Y109" s="24"/>
      <c r="Z109" s="24">
        <f t="shared" si="34"/>
        <v>490</v>
      </c>
      <c r="AA109" s="24"/>
      <c r="AB109" s="24"/>
      <c r="AC109" s="24"/>
      <c r="AD109" s="24">
        <v>263</v>
      </c>
      <c r="AE109" s="24"/>
      <c r="AF109" s="24">
        <f t="shared" si="35"/>
        <v>263</v>
      </c>
      <c r="AG109" s="24"/>
      <c r="AH109" s="24">
        <v>349</v>
      </c>
      <c r="AI109" s="24"/>
      <c r="AJ109" s="24">
        <f t="shared" si="36"/>
        <v>349</v>
      </c>
      <c r="AK109" s="24"/>
      <c r="AL109" s="9"/>
      <c r="AM109" s="18"/>
      <c r="AN109" s="18"/>
      <c r="AO109" s="18">
        <v>3718</v>
      </c>
      <c r="AP109" s="29">
        <f t="shared" si="44"/>
        <v>129.46514128351856</v>
      </c>
      <c r="AQ109" s="9"/>
      <c r="AR109" s="4">
        <v>831.5</v>
      </c>
      <c r="AS109" s="9">
        <v>1841.6</v>
      </c>
      <c r="AT109" s="13"/>
      <c r="AU109" s="25">
        <v>1545</v>
      </c>
      <c r="AV109" s="25">
        <v>1841.6</v>
      </c>
      <c r="AW109" s="9"/>
      <c r="AX109" s="9"/>
      <c r="AY109" s="9"/>
      <c r="AZ109" s="9"/>
      <c r="BA109" s="9"/>
      <c r="BB109" s="9"/>
      <c r="BC109" s="9"/>
      <c r="BD109" s="9"/>
    </row>
    <row r="110" spans="1:56" x14ac:dyDescent="0.15">
      <c r="A110" s="8">
        <v>1985</v>
      </c>
      <c r="B110" s="24"/>
      <c r="C110" s="24"/>
      <c r="D110" s="24"/>
      <c r="E110" s="24"/>
      <c r="F110" s="24">
        <v>4788</v>
      </c>
      <c r="G110" s="24">
        <f t="shared" si="30"/>
        <v>957.6</v>
      </c>
      <c r="H110" s="24">
        <v>480</v>
      </c>
      <c r="I110" s="24">
        <f t="shared" si="31"/>
        <v>957.6</v>
      </c>
      <c r="J110" s="24">
        <f t="shared" si="32"/>
        <v>957.6</v>
      </c>
      <c r="K110" s="24">
        <f t="shared" ref="K110:K118" si="45">H110</f>
        <v>480</v>
      </c>
      <c r="L110" s="24"/>
      <c r="M110" s="24"/>
      <c r="N110" s="24"/>
      <c r="O110" s="24"/>
      <c r="P110" s="32">
        <f t="shared" si="43"/>
        <v>216.65882352941171</v>
      </c>
      <c r="Q110" s="24"/>
      <c r="R110" s="24"/>
      <c r="S110" s="24"/>
      <c r="T110" s="24">
        <v>63</v>
      </c>
      <c r="U110" s="24">
        <v>63</v>
      </c>
      <c r="V110" s="24"/>
      <c r="W110" s="24">
        <v>54</v>
      </c>
      <c r="X110" s="24">
        <f t="shared" si="33"/>
        <v>540</v>
      </c>
      <c r="Y110" s="24">
        <v>1930</v>
      </c>
      <c r="Z110" s="24">
        <f t="shared" si="34"/>
        <v>540</v>
      </c>
      <c r="AA110" s="24"/>
      <c r="AB110" s="24"/>
      <c r="AC110" s="24"/>
      <c r="AD110" s="24">
        <v>261</v>
      </c>
      <c r="AE110" s="24">
        <v>261</v>
      </c>
      <c r="AF110" s="24">
        <f t="shared" si="35"/>
        <v>261</v>
      </c>
      <c r="AG110" s="24"/>
      <c r="AH110" s="24">
        <v>380</v>
      </c>
      <c r="AI110" s="24">
        <v>497</v>
      </c>
      <c r="AJ110" s="24">
        <f t="shared" si="36"/>
        <v>380</v>
      </c>
      <c r="AK110" s="24"/>
      <c r="AL110" s="9"/>
      <c r="AM110" s="18"/>
      <c r="AN110" s="18"/>
      <c r="AO110" s="18">
        <v>3774</v>
      </c>
      <c r="AP110" s="29">
        <f t="shared" si="44"/>
        <v>131.41512727380288</v>
      </c>
      <c r="AQ110" s="9"/>
      <c r="AR110" s="4">
        <v>822.4</v>
      </c>
      <c r="AS110" s="9">
        <v>1874.3</v>
      </c>
      <c r="AT110" s="13"/>
      <c r="AU110" s="25">
        <v>1580.4</v>
      </c>
      <c r="AV110" s="25">
        <v>1874.3</v>
      </c>
      <c r="AW110" s="9"/>
      <c r="AX110" s="9"/>
      <c r="AY110" s="9"/>
      <c r="AZ110" s="9"/>
      <c r="BA110" s="9"/>
      <c r="BB110" s="9"/>
      <c r="BC110" s="9"/>
      <c r="BD110" s="9"/>
    </row>
    <row r="111" spans="1:56" x14ac:dyDescent="0.15">
      <c r="A111" s="8">
        <v>1986</v>
      </c>
      <c r="B111" s="24"/>
      <c r="C111" s="24"/>
      <c r="D111" s="24"/>
      <c r="E111" s="24"/>
      <c r="F111" s="24">
        <v>4830</v>
      </c>
      <c r="G111" s="24">
        <f t="shared" si="30"/>
        <v>966</v>
      </c>
      <c r="H111" s="24">
        <v>484</v>
      </c>
      <c r="I111" s="24">
        <f t="shared" si="31"/>
        <v>966</v>
      </c>
      <c r="J111" s="24">
        <f t="shared" si="32"/>
        <v>966</v>
      </c>
      <c r="K111" s="24">
        <f t="shared" si="45"/>
        <v>484</v>
      </c>
      <c r="L111" s="24"/>
      <c r="M111" s="24"/>
      <c r="N111" s="24"/>
      <c r="O111" s="24"/>
      <c r="P111" s="32">
        <f t="shared" si="43"/>
        <v>220.50588235294111</v>
      </c>
      <c r="Q111" s="24"/>
      <c r="R111" s="24"/>
      <c r="S111" s="24"/>
      <c r="T111" s="24">
        <v>62</v>
      </c>
      <c r="U111" s="24">
        <v>62</v>
      </c>
      <c r="V111" s="24"/>
      <c r="W111" s="24">
        <v>54</v>
      </c>
      <c r="X111" s="24">
        <f t="shared" si="33"/>
        <v>540</v>
      </c>
      <c r="Y111" s="24">
        <v>1890</v>
      </c>
      <c r="Z111" s="24">
        <f t="shared" si="34"/>
        <v>540</v>
      </c>
      <c r="AA111" s="24"/>
      <c r="AB111" s="24"/>
      <c r="AC111" s="24"/>
      <c r="AD111" s="24">
        <v>261</v>
      </c>
      <c r="AE111" s="24">
        <v>262</v>
      </c>
      <c r="AF111" s="24">
        <f t="shared" si="35"/>
        <v>261</v>
      </c>
      <c r="AG111" s="24"/>
      <c r="AH111" s="24">
        <v>360</v>
      </c>
      <c r="AI111" s="24">
        <v>456</v>
      </c>
      <c r="AJ111" s="24">
        <f t="shared" si="36"/>
        <v>360</v>
      </c>
      <c r="AK111" s="24"/>
      <c r="AL111" s="9"/>
      <c r="AM111" s="18"/>
      <c r="AN111" s="18"/>
      <c r="AO111" s="18">
        <v>3810</v>
      </c>
      <c r="AP111" s="29">
        <f t="shared" si="44"/>
        <v>132.6686896961285</v>
      </c>
      <c r="AQ111" s="9"/>
      <c r="AR111" s="4"/>
      <c r="AS111" s="9">
        <v>1876.2</v>
      </c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15">
      <c r="A112" s="8">
        <v>1987</v>
      </c>
      <c r="B112" s="24"/>
      <c r="C112" s="24"/>
      <c r="D112" s="24"/>
      <c r="E112" s="24"/>
      <c r="F112" s="24">
        <v>4834</v>
      </c>
      <c r="G112" s="24">
        <f t="shared" si="30"/>
        <v>966.8</v>
      </c>
      <c r="H112" s="24">
        <v>484</v>
      </c>
      <c r="I112" s="24">
        <f t="shared" si="31"/>
        <v>966.8</v>
      </c>
      <c r="J112" s="24">
        <f t="shared" si="32"/>
        <v>966.8</v>
      </c>
      <c r="K112" s="24">
        <f t="shared" si="45"/>
        <v>484</v>
      </c>
      <c r="L112" s="24"/>
      <c r="M112" s="24"/>
      <c r="N112" s="24"/>
      <c r="O112" s="24"/>
      <c r="P112" s="32">
        <f>P111*(AS112/AS111)</f>
        <v>219.84772600437671</v>
      </c>
      <c r="Q112" s="24"/>
      <c r="R112" s="24"/>
      <c r="S112" s="24"/>
      <c r="T112" s="24">
        <v>60</v>
      </c>
      <c r="U112" s="24">
        <v>60</v>
      </c>
      <c r="V112" s="24"/>
      <c r="W112" s="24">
        <v>59</v>
      </c>
      <c r="X112" s="24">
        <f t="shared" si="33"/>
        <v>590</v>
      </c>
      <c r="Y112" s="24">
        <v>2010</v>
      </c>
      <c r="Z112" s="24">
        <f t="shared" si="34"/>
        <v>590</v>
      </c>
      <c r="AA112" s="24"/>
      <c r="AB112" s="24"/>
      <c r="AC112" s="24"/>
      <c r="AD112" s="24">
        <v>259</v>
      </c>
      <c r="AE112" s="24">
        <v>257</v>
      </c>
      <c r="AF112" s="24">
        <f t="shared" si="35"/>
        <v>259</v>
      </c>
      <c r="AG112" s="24"/>
      <c r="AH112" s="24">
        <v>340</v>
      </c>
      <c r="AI112" s="24">
        <v>487</v>
      </c>
      <c r="AJ112" s="24">
        <f t="shared" si="36"/>
        <v>340</v>
      </c>
      <c r="AK112" s="24"/>
      <c r="AL112" s="9"/>
      <c r="AM112" s="18"/>
      <c r="AN112" s="18"/>
      <c r="AO112" s="18">
        <v>3843</v>
      </c>
      <c r="AP112" s="29">
        <f t="shared" si="44"/>
        <v>133.8177885832603</v>
      </c>
      <c r="AQ112" s="9"/>
      <c r="AR112" s="4"/>
      <c r="AS112" s="9">
        <v>1870.6</v>
      </c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15">
      <c r="A113" s="8">
        <v>1988</v>
      </c>
      <c r="B113" s="24"/>
      <c r="C113" s="24"/>
      <c r="D113" s="24"/>
      <c r="E113" s="24"/>
      <c r="F113" s="24">
        <v>4774</v>
      </c>
      <c r="G113" s="24">
        <f t="shared" si="30"/>
        <v>954.8</v>
      </c>
      <c r="H113" s="24">
        <v>477</v>
      </c>
      <c r="I113" s="24">
        <f t="shared" si="31"/>
        <v>954.8</v>
      </c>
      <c r="J113" s="24">
        <f t="shared" si="32"/>
        <v>954.8</v>
      </c>
      <c r="K113" s="24">
        <f t="shared" si="45"/>
        <v>477</v>
      </c>
      <c r="L113" s="24"/>
      <c r="M113" s="24"/>
      <c r="N113" s="24"/>
      <c r="O113" s="24"/>
      <c r="P113" s="32">
        <f t="shared" ref="P113:P134" si="46">P112*(AS113/AS112)</f>
        <v>222.48035139863418</v>
      </c>
      <c r="Q113" s="24"/>
      <c r="R113" s="24"/>
      <c r="S113" s="24"/>
      <c r="T113" s="24">
        <v>59</v>
      </c>
      <c r="U113" s="24">
        <v>59</v>
      </c>
      <c r="V113" s="24"/>
      <c r="W113" s="24">
        <v>59</v>
      </c>
      <c r="X113" s="24">
        <f t="shared" si="33"/>
        <v>590</v>
      </c>
      <c r="Y113" s="24">
        <v>1400</v>
      </c>
      <c r="Z113" s="24">
        <f t="shared" si="34"/>
        <v>590</v>
      </c>
      <c r="AA113" s="24"/>
      <c r="AB113" s="24"/>
      <c r="AC113" s="24"/>
      <c r="AD113" s="24">
        <v>254</v>
      </c>
      <c r="AE113" s="24">
        <v>252</v>
      </c>
      <c r="AF113" s="24">
        <f t="shared" si="35"/>
        <v>254</v>
      </c>
      <c r="AG113" s="24"/>
      <c r="AH113" s="24">
        <v>332</v>
      </c>
      <c r="AI113" s="24">
        <v>479</v>
      </c>
      <c r="AJ113" s="24">
        <f t="shared" si="36"/>
        <v>332</v>
      </c>
      <c r="AK113" s="24"/>
      <c r="AL113" s="9"/>
      <c r="AM113" s="18"/>
      <c r="AN113" s="18"/>
      <c r="AO113" s="18">
        <v>3910</v>
      </c>
      <c r="AP113" s="29">
        <f t="shared" si="44"/>
        <v>136.15080753592187</v>
      </c>
      <c r="AQ113" s="9"/>
      <c r="AR113" s="4"/>
      <c r="AS113" s="9">
        <v>1893</v>
      </c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15">
      <c r="A114" s="8">
        <v>1989</v>
      </c>
      <c r="B114" s="24"/>
      <c r="C114" s="24"/>
      <c r="D114" s="24"/>
      <c r="E114" s="24"/>
      <c r="F114" s="24">
        <v>4898</v>
      </c>
      <c r="G114" s="24">
        <f t="shared" si="30"/>
        <v>979.6</v>
      </c>
      <c r="H114" s="24">
        <v>495</v>
      </c>
      <c r="I114" s="24">
        <f t="shared" si="31"/>
        <v>979.6</v>
      </c>
      <c r="J114" s="24">
        <f t="shared" si="32"/>
        <v>979.6</v>
      </c>
      <c r="K114" s="24">
        <f t="shared" si="45"/>
        <v>495</v>
      </c>
      <c r="L114" s="24"/>
      <c r="M114" s="24"/>
      <c r="N114" s="24"/>
      <c r="O114" s="24"/>
      <c r="P114" s="32">
        <f t="shared" si="46"/>
        <v>228.65056716642516</v>
      </c>
      <c r="Q114" s="24"/>
      <c r="R114" s="24"/>
      <c r="S114" s="24"/>
      <c r="T114" s="24">
        <v>68</v>
      </c>
      <c r="U114" s="24">
        <v>68</v>
      </c>
      <c r="V114" s="24"/>
      <c r="W114" s="24">
        <v>57</v>
      </c>
      <c r="X114" s="24">
        <f t="shared" si="33"/>
        <v>570</v>
      </c>
      <c r="Y114" s="24">
        <v>1720</v>
      </c>
      <c r="Z114" s="24">
        <f t="shared" si="34"/>
        <v>570</v>
      </c>
      <c r="AA114" s="24"/>
      <c r="AB114" s="24"/>
      <c r="AC114" s="24"/>
      <c r="AD114" s="24">
        <v>243</v>
      </c>
      <c r="AE114" s="24">
        <v>238</v>
      </c>
      <c r="AF114" s="24">
        <f t="shared" si="35"/>
        <v>243</v>
      </c>
      <c r="AG114" s="24"/>
      <c r="AH114" s="24">
        <v>333</v>
      </c>
      <c r="AI114" s="24">
        <v>448</v>
      </c>
      <c r="AJ114" s="24">
        <f t="shared" si="36"/>
        <v>333</v>
      </c>
      <c r="AK114" s="24"/>
      <c r="AL114" s="9"/>
      <c r="AM114" s="18"/>
      <c r="AN114" s="18"/>
      <c r="AO114" s="18">
        <v>3962</v>
      </c>
      <c r="AP114" s="29">
        <f t="shared" si="44"/>
        <v>137.96150881261443</v>
      </c>
      <c r="AQ114" s="9"/>
      <c r="AR114" s="4"/>
      <c r="AS114" s="9">
        <v>1945.5</v>
      </c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15">
      <c r="A115" s="8">
        <v>1990</v>
      </c>
      <c r="B115" s="24"/>
      <c r="C115" s="24"/>
      <c r="D115" s="24"/>
      <c r="E115" s="24"/>
      <c r="F115" s="24">
        <v>4933</v>
      </c>
      <c r="G115" s="24">
        <f t="shared" si="30"/>
        <v>986.6</v>
      </c>
      <c r="H115" s="24">
        <v>493</v>
      </c>
      <c r="I115" s="24">
        <f t="shared" si="31"/>
        <v>986.6</v>
      </c>
      <c r="J115" s="24">
        <f t="shared" si="32"/>
        <v>986.6</v>
      </c>
      <c r="K115" s="24">
        <f t="shared" si="45"/>
        <v>493</v>
      </c>
      <c r="L115" s="24"/>
      <c r="M115" s="24"/>
      <c r="N115" s="24"/>
      <c r="O115" s="24"/>
      <c r="P115" s="32">
        <f t="shared" si="46"/>
        <v>238.5699235626453</v>
      </c>
      <c r="Q115" s="24"/>
      <c r="R115" s="24"/>
      <c r="S115" s="24"/>
      <c r="T115" s="24">
        <v>73</v>
      </c>
      <c r="U115" s="24">
        <v>73</v>
      </c>
      <c r="V115" s="24"/>
      <c r="W115" s="24">
        <v>63</v>
      </c>
      <c r="X115" s="24">
        <f t="shared" si="33"/>
        <v>630</v>
      </c>
      <c r="Y115" s="24">
        <v>1900</v>
      </c>
      <c r="Z115" s="24">
        <f t="shared" si="34"/>
        <v>630</v>
      </c>
      <c r="AA115" s="24"/>
      <c r="AB115" s="24"/>
      <c r="AC115" s="24"/>
      <c r="AD115" s="24">
        <v>238</v>
      </c>
      <c r="AE115" s="24">
        <v>238</v>
      </c>
      <c r="AF115" s="24">
        <f t="shared" si="35"/>
        <v>238</v>
      </c>
      <c r="AG115" s="24"/>
      <c r="AH115" s="24">
        <v>338</v>
      </c>
      <c r="AI115" s="24">
        <v>453</v>
      </c>
      <c r="AJ115" s="24">
        <f t="shared" si="36"/>
        <v>338</v>
      </c>
      <c r="AK115" s="24"/>
      <c r="AL115" s="9"/>
      <c r="AM115" s="18"/>
      <c r="AN115" s="18"/>
      <c r="AO115" s="18">
        <v>4123</v>
      </c>
      <c r="AP115" s="29">
        <f t="shared" si="44"/>
        <v>143.5677185346818</v>
      </c>
      <c r="AQ115" s="9"/>
      <c r="AR115" s="4"/>
      <c r="AS115" s="9">
        <v>2029.9</v>
      </c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15">
      <c r="A116" s="8">
        <v>1991</v>
      </c>
      <c r="B116" s="24"/>
      <c r="C116" s="24"/>
      <c r="D116" s="24"/>
      <c r="E116" s="24"/>
      <c r="F116" s="24">
        <v>4941</v>
      </c>
      <c r="G116" s="24">
        <f t="shared" si="30"/>
        <v>988.2</v>
      </c>
      <c r="H116" s="24">
        <v>492</v>
      </c>
      <c r="I116" s="24">
        <f t="shared" si="31"/>
        <v>988.2</v>
      </c>
      <c r="J116" s="24">
        <f t="shared" si="32"/>
        <v>988.2</v>
      </c>
      <c r="K116" s="24">
        <f t="shared" si="45"/>
        <v>492</v>
      </c>
      <c r="L116" s="24"/>
      <c r="M116" s="24"/>
      <c r="N116" s="24"/>
      <c r="O116" s="24"/>
      <c r="P116" s="32">
        <f t="shared" si="46"/>
        <v>249.54703123334389</v>
      </c>
      <c r="Q116" s="24"/>
      <c r="R116" s="24"/>
      <c r="S116" s="24"/>
      <c r="T116" s="24">
        <v>77</v>
      </c>
      <c r="U116" s="24">
        <v>77</v>
      </c>
      <c r="V116" s="24"/>
      <c r="W116" s="24">
        <v>75</v>
      </c>
      <c r="X116" s="24">
        <f t="shared" si="33"/>
        <v>750</v>
      </c>
      <c r="Y116" s="24">
        <v>1880</v>
      </c>
      <c r="Z116" s="24">
        <f t="shared" si="34"/>
        <v>750</v>
      </c>
      <c r="AA116" s="24"/>
      <c r="AB116" s="24"/>
      <c r="AC116" s="24"/>
      <c r="AD116" s="24">
        <v>238</v>
      </c>
      <c r="AE116" s="24">
        <v>235</v>
      </c>
      <c r="AF116" s="24">
        <f t="shared" si="35"/>
        <v>238</v>
      </c>
      <c r="AG116" s="24"/>
      <c r="AH116" s="24">
        <v>364</v>
      </c>
      <c r="AI116" s="24">
        <v>469</v>
      </c>
      <c r="AJ116" s="24">
        <f t="shared" si="36"/>
        <v>364</v>
      </c>
      <c r="AK116" s="24"/>
      <c r="AL116" s="9"/>
      <c r="AM116" s="18"/>
      <c r="AN116" s="18"/>
      <c r="AO116" s="18">
        <v>4069</v>
      </c>
      <c r="AP116" s="29">
        <f t="shared" si="44"/>
        <v>141.68737490119338</v>
      </c>
      <c r="AQ116" s="9"/>
      <c r="AR116" s="4"/>
      <c r="AS116" s="9">
        <v>2123.3000000000002</v>
      </c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15">
      <c r="A117" s="8">
        <v>1992</v>
      </c>
      <c r="B117" s="24"/>
      <c r="C117" s="24"/>
      <c r="D117" s="24"/>
      <c r="E117" s="24"/>
      <c r="F117" s="24">
        <v>5032</v>
      </c>
      <c r="G117" s="24">
        <f t="shared" si="30"/>
        <v>1006.4</v>
      </c>
      <c r="H117" s="24">
        <v>506</v>
      </c>
      <c r="I117" s="24">
        <f t="shared" si="31"/>
        <v>1006.4</v>
      </c>
      <c r="J117" s="24">
        <f t="shared" si="32"/>
        <v>1006.4</v>
      </c>
      <c r="K117" s="24">
        <f t="shared" si="45"/>
        <v>506</v>
      </c>
      <c r="L117" s="24"/>
      <c r="M117" s="24"/>
      <c r="N117" s="24"/>
      <c r="O117" s="24"/>
      <c r="P117" s="32">
        <f t="shared" si="46"/>
        <v>250.98087184985908</v>
      </c>
      <c r="Q117" s="24"/>
      <c r="R117" s="24"/>
      <c r="S117" s="24"/>
      <c r="T117" s="24">
        <v>72</v>
      </c>
      <c r="U117" s="24">
        <v>72</v>
      </c>
      <c r="V117" s="24"/>
      <c r="W117" s="24">
        <v>71</v>
      </c>
      <c r="X117" s="24">
        <f t="shared" si="33"/>
        <v>710</v>
      </c>
      <c r="Y117" s="24">
        <v>1670</v>
      </c>
      <c r="Z117" s="24">
        <f t="shared" si="34"/>
        <v>710</v>
      </c>
      <c r="AA117" s="24"/>
      <c r="AB117" s="24"/>
      <c r="AC117" s="24"/>
      <c r="AD117" s="24">
        <v>240</v>
      </c>
      <c r="AE117" s="24">
        <v>240</v>
      </c>
      <c r="AF117" s="24">
        <f t="shared" si="35"/>
        <v>240</v>
      </c>
      <c r="AG117" s="24"/>
      <c r="AH117" s="24">
        <v>370</v>
      </c>
      <c r="AI117" s="24">
        <v>481</v>
      </c>
      <c r="AJ117" s="24">
        <f t="shared" si="36"/>
        <v>370</v>
      </c>
      <c r="AK117" s="24"/>
      <c r="AL117" s="9"/>
      <c r="AM117" s="18"/>
      <c r="AN117" s="18"/>
      <c r="AO117" s="18">
        <v>4227</v>
      </c>
      <c r="AP117" s="29">
        <f t="shared" si="44"/>
        <v>147.18912108806694</v>
      </c>
      <c r="AQ117" s="9"/>
      <c r="AR117" s="4"/>
      <c r="AS117" s="9">
        <v>2135.5</v>
      </c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15">
      <c r="A118" s="8">
        <v>1993</v>
      </c>
      <c r="B118" s="24"/>
      <c r="C118" s="24"/>
      <c r="D118" s="24"/>
      <c r="E118" s="24"/>
      <c r="F118" s="24">
        <v>5239</v>
      </c>
      <c r="G118" s="24">
        <f t="shared" si="30"/>
        <v>1047.8</v>
      </c>
      <c r="H118" s="24">
        <v>532</v>
      </c>
      <c r="I118" s="24">
        <f t="shared" si="31"/>
        <v>1047.8</v>
      </c>
      <c r="J118" s="24">
        <f t="shared" si="32"/>
        <v>1047.8</v>
      </c>
      <c r="K118" s="24">
        <f t="shared" si="45"/>
        <v>532</v>
      </c>
      <c r="L118" s="24"/>
      <c r="M118" s="24"/>
      <c r="N118" s="24"/>
      <c r="O118" s="24"/>
      <c r="P118" s="32">
        <f t="shared" si="46"/>
        <v>253.36668861340496</v>
      </c>
      <c r="Q118" s="24"/>
      <c r="R118" s="24"/>
      <c r="S118" s="24"/>
      <c r="T118" s="24">
        <v>93</v>
      </c>
      <c r="U118" s="24">
        <v>93</v>
      </c>
      <c r="V118" s="24"/>
      <c r="W118" s="24">
        <v>67</v>
      </c>
      <c r="X118" s="24">
        <f t="shared" si="33"/>
        <v>670</v>
      </c>
      <c r="Y118" s="24">
        <v>1730</v>
      </c>
      <c r="Z118" s="24">
        <f t="shared" si="34"/>
        <v>670</v>
      </c>
      <c r="AA118" s="24"/>
      <c r="AB118" s="24"/>
      <c r="AC118" s="24"/>
      <c r="AD118" s="24">
        <v>239</v>
      </c>
      <c r="AE118" s="24">
        <v>238</v>
      </c>
      <c r="AF118" s="24">
        <f t="shared" si="35"/>
        <v>239</v>
      </c>
      <c r="AG118" s="24"/>
      <c r="AH118" s="24">
        <v>375</v>
      </c>
      <c r="AI118" s="24">
        <v>489</v>
      </c>
      <c r="AJ118" s="24">
        <f t="shared" si="36"/>
        <v>375</v>
      </c>
      <c r="AK118" s="24"/>
      <c r="AL118" s="9"/>
      <c r="AM118" s="18"/>
      <c r="AN118" s="18"/>
      <c r="AO118" s="18">
        <v>4281</v>
      </c>
      <c r="AP118" s="29">
        <f t="shared" si="44"/>
        <v>149.06946472155536</v>
      </c>
      <c r="AQ118" s="9"/>
      <c r="AR118" s="4"/>
      <c r="AS118" s="9">
        <v>2155.8000000000002</v>
      </c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15">
      <c r="A119" s="8">
        <v>1994</v>
      </c>
      <c r="B119" s="24"/>
      <c r="C119" s="24"/>
      <c r="D119" s="24"/>
      <c r="E119" s="24"/>
      <c r="F119" s="24">
        <v>6161</v>
      </c>
      <c r="G119" s="24">
        <f t="shared" si="30"/>
        <v>1232.2</v>
      </c>
      <c r="H119" s="24">
        <v>559</v>
      </c>
      <c r="I119" s="24">
        <f t="shared" si="31"/>
        <v>1232.2</v>
      </c>
      <c r="J119" s="24">
        <f t="shared" si="32"/>
        <v>1232.2</v>
      </c>
      <c r="K119" s="24">
        <v>559</v>
      </c>
      <c r="L119" s="24"/>
      <c r="M119" s="24"/>
      <c r="N119" s="24"/>
      <c r="O119" s="24"/>
      <c r="P119" s="32">
        <f t="shared" si="46"/>
        <v>255.27064090746615</v>
      </c>
      <c r="Q119" s="24"/>
      <c r="R119" s="24"/>
      <c r="S119" s="24"/>
      <c r="T119" s="24">
        <v>124</v>
      </c>
      <c r="U119" s="24">
        <v>124</v>
      </c>
      <c r="V119" s="24"/>
      <c r="W119" s="24">
        <v>64</v>
      </c>
      <c r="X119" s="24">
        <f t="shared" si="33"/>
        <v>640</v>
      </c>
      <c r="Y119" s="24">
        <v>1380</v>
      </c>
      <c r="Z119" s="24">
        <f t="shared" si="34"/>
        <v>640</v>
      </c>
      <c r="AA119" s="24"/>
      <c r="AB119" s="24"/>
      <c r="AC119" s="24"/>
      <c r="AD119" s="24">
        <v>233</v>
      </c>
      <c r="AE119" s="24">
        <v>231</v>
      </c>
      <c r="AF119" s="24">
        <f t="shared" si="35"/>
        <v>233</v>
      </c>
      <c r="AG119" s="24"/>
      <c r="AH119" s="24">
        <v>375</v>
      </c>
      <c r="AI119" s="24">
        <v>497</v>
      </c>
      <c r="AJ119" s="24">
        <f t="shared" si="36"/>
        <v>375</v>
      </c>
      <c r="AK119" s="24"/>
      <c r="AL119" s="9"/>
      <c r="AM119" s="18"/>
      <c r="AN119" s="18"/>
      <c r="AO119" s="18">
        <v>4242</v>
      </c>
      <c r="AP119" s="29">
        <f t="shared" si="44"/>
        <v>147.71143876403593</v>
      </c>
      <c r="AQ119" s="9"/>
      <c r="AR119" s="4"/>
      <c r="AS119" s="9">
        <v>2172</v>
      </c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15">
      <c r="A120" s="8">
        <v>1995</v>
      </c>
      <c r="B120" s="24"/>
      <c r="C120" s="24"/>
      <c r="D120" s="24"/>
      <c r="E120" s="24"/>
      <c r="F120" s="24">
        <v>5217</v>
      </c>
      <c r="G120" s="24">
        <f t="shared" si="30"/>
        <v>1043.4000000000001</v>
      </c>
      <c r="H120" s="24"/>
      <c r="I120" s="24">
        <f t="shared" si="31"/>
        <v>1043.4000000000001</v>
      </c>
      <c r="J120" s="24">
        <f t="shared" si="32"/>
        <v>1043.4000000000001</v>
      </c>
      <c r="K120" s="36">
        <f>K119*(U120/U119)</f>
        <v>581.54032258064512</v>
      </c>
      <c r="L120" s="36"/>
      <c r="M120" s="36"/>
      <c r="N120" s="36"/>
      <c r="O120" s="36"/>
      <c r="P120" s="32">
        <f t="shared" si="46"/>
        <v>251.68603936617805</v>
      </c>
      <c r="Q120" s="24"/>
      <c r="R120" s="24"/>
      <c r="S120" s="24"/>
      <c r="T120" s="24">
        <v>129</v>
      </c>
      <c r="U120" s="24">
        <v>129</v>
      </c>
      <c r="V120" s="24"/>
      <c r="W120" s="24">
        <v>75</v>
      </c>
      <c r="X120" s="24">
        <f t="shared" si="33"/>
        <v>750</v>
      </c>
      <c r="Y120" s="24"/>
      <c r="Z120" s="24">
        <f t="shared" si="34"/>
        <v>750</v>
      </c>
      <c r="AA120" s="24"/>
      <c r="AB120" s="24"/>
      <c r="AC120" s="24"/>
      <c r="AD120" s="24">
        <v>224</v>
      </c>
      <c r="AE120" s="24"/>
      <c r="AF120" s="24">
        <f t="shared" si="35"/>
        <v>224</v>
      </c>
      <c r="AG120" s="24"/>
      <c r="AH120" s="24">
        <v>374</v>
      </c>
      <c r="AI120" s="24"/>
      <c r="AJ120" s="24">
        <f t="shared" si="36"/>
        <v>374</v>
      </c>
      <c r="AK120" s="24"/>
      <c r="AL120" s="9"/>
      <c r="AM120" s="18"/>
      <c r="AN120" s="18"/>
      <c r="AO120" s="18">
        <v>4160</v>
      </c>
      <c r="AP120" s="29">
        <f t="shared" si="44"/>
        <v>144.85610213540537</v>
      </c>
      <c r="AQ120" s="9"/>
      <c r="AR120" s="4"/>
      <c r="AS120" s="9">
        <v>2141.5</v>
      </c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15">
      <c r="A121" s="8">
        <v>1996</v>
      </c>
      <c r="B121" s="24"/>
      <c r="C121" s="24"/>
      <c r="D121" s="24"/>
      <c r="E121" s="24"/>
      <c r="F121" s="24">
        <v>4805</v>
      </c>
      <c r="G121" s="24">
        <f t="shared" si="30"/>
        <v>961</v>
      </c>
      <c r="H121" s="24">
        <v>472</v>
      </c>
      <c r="I121" s="24">
        <f t="shared" si="31"/>
        <v>961</v>
      </c>
      <c r="J121" s="24">
        <f t="shared" si="32"/>
        <v>961</v>
      </c>
      <c r="K121" s="24">
        <v>472</v>
      </c>
      <c r="L121" s="24"/>
      <c r="M121" s="24"/>
      <c r="N121" s="24"/>
      <c r="O121" s="24"/>
      <c r="P121" s="32">
        <f t="shared" si="46"/>
        <v>251.18066931281609</v>
      </c>
      <c r="Q121" s="24"/>
      <c r="R121" s="24"/>
      <c r="S121" s="24"/>
      <c r="T121" s="24">
        <v>118</v>
      </c>
      <c r="U121" s="24">
        <v>118</v>
      </c>
      <c r="V121" s="24"/>
      <c r="W121" s="24">
        <v>102</v>
      </c>
      <c r="X121" s="24">
        <f t="shared" si="33"/>
        <v>1020</v>
      </c>
      <c r="Y121" s="24">
        <v>1450</v>
      </c>
      <c r="Z121" s="24">
        <f t="shared" si="34"/>
        <v>1020</v>
      </c>
      <c r="AA121" s="24"/>
      <c r="AB121" s="24"/>
      <c r="AC121" s="24"/>
      <c r="AD121" s="24">
        <v>220</v>
      </c>
      <c r="AE121" s="24">
        <v>224</v>
      </c>
      <c r="AF121" s="24">
        <f t="shared" si="35"/>
        <v>220</v>
      </c>
      <c r="AG121" s="24"/>
      <c r="AH121" s="24">
        <v>370</v>
      </c>
      <c r="AI121" s="24">
        <v>324</v>
      </c>
      <c r="AJ121" s="24">
        <f t="shared" si="36"/>
        <v>370</v>
      </c>
      <c r="AK121" s="24"/>
      <c r="AL121" s="9"/>
      <c r="AM121" s="18"/>
      <c r="AN121" s="18"/>
      <c r="AO121" s="18">
        <v>4209</v>
      </c>
      <c r="AP121" s="29">
        <f t="shared" si="44"/>
        <v>146.56233987690413</v>
      </c>
      <c r="AQ121" s="9"/>
      <c r="AR121" s="4"/>
      <c r="AS121" s="9">
        <v>2137.1999999999998</v>
      </c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15">
      <c r="A122" s="8">
        <v>1997</v>
      </c>
      <c r="B122" s="24"/>
      <c r="C122" s="24"/>
      <c r="D122" s="24"/>
      <c r="E122" s="24"/>
      <c r="F122" s="24">
        <v>4489</v>
      </c>
      <c r="G122" s="24">
        <f t="shared" si="30"/>
        <v>897.8</v>
      </c>
      <c r="H122" s="24">
        <v>424</v>
      </c>
      <c r="I122" s="24">
        <f t="shared" si="31"/>
        <v>897.8</v>
      </c>
      <c r="J122" s="24">
        <f t="shared" si="32"/>
        <v>897.8</v>
      </c>
      <c r="K122" s="24">
        <f t="shared" ref="K122:K133" si="47">H122</f>
        <v>424</v>
      </c>
      <c r="L122" s="24"/>
      <c r="M122" s="24"/>
      <c r="N122" s="24"/>
      <c r="O122" s="24"/>
      <c r="P122" s="32">
        <f t="shared" si="46"/>
        <v>255.21187694777288</v>
      </c>
      <c r="Q122" s="24"/>
      <c r="R122" s="24"/>
      <c r="S122" s="24"/>
      <c r="T122" s="24">
        <v>119</v>
      </c>
      <c r="U122" s="24">
        <v>119</v>
      </c>
      <c r="V122" s="24"/>
      <c r="W122" s="24">
        <v>102</v>
      </c>
      <c r="X122" s="24">
        <f t="shared" si="33"/>
        <v>1020</v>
      </c>
      <c r="Y122" s="24">
        <v>1310</v>
      </c>
      <c r="Z122" s="24">
        <f t="shared" si="34"/>
        <v>1020</v>
      </c>
      <c r="AA122" s="24"/>
      <c r="AB122" s="24"/>
      <c r="AC122" s="24"/>
      <c r="AD122" s="24">
        <v>223</v>
      </c>
      <c r="AE122" s="24">
        <v>228</v>
      </c>
      <c r="AF122" s="24">
        <f t="shared" si="35"/>
        <v>223</v>
      </c>
      <c r="AG122" s="24"/>
      <c r="AH122" s="24">
        <v>515</v>
      </c>
      <c r="AI122" s="24">
        <v>305</v>
      </c>
      <c r="AJ122" s="24">
        <f t="shared" si="36"/>
        <v>515</v>
      </c>
      <c r="AK122" s="24"/>
      <c r="AL122" s="9"/>
      <c r="AM122" s="18"/>
      <c r="AN122" s="18"/>
      <c r="AO122" s="18">
        <v>4607</v>
      </c>
      <c r="AP122" s="29">
        <f t="shared" si="44"/>
        <v>160.42116887928185</v>
      </c>
      <c r="AQ122" s="9"/>
      <c r="AR122" s="4"/>
      <c r="AS122" s="9">
        <v>2171.5</v>
      </c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15">
      <c r="A123" s="8">
        <v>1998</v>
      </c>
      <c r="B123" s="24"/>
      <c r="C123" s="24"/>
      <c r="D123" s="24"/>
      <c r="E123" s="24"/>
      <c r="F123" s="24">
        <v>4208</v>
      </c>
      <c r="G123" s="24">
        <f t="shared" si="30"/>
        <v>841.6</v>
      </c>
      <c r="H123" s="24">
        <v>412</v>
      </c>
      <c r="I123" s="24">
        <f t="shared" si="31"/>
        <v>841.6</v>
      </c>
      <c r="J123" s="24">
        <f t="shared" si="32"/>
        <v>841.6</v>
      </c>
      <c r="K123" s="24">
        <f t="shared" si="47"/>
        <v>412</v>
      </c>
      <c r="L123" s="24"/>
      <c r="M123" s="24"/>
      <c r="N123" s="24"/>
      <c r="O123" s="24"/>
      <c r="P123" s="32">
        <f t="shared" si="46"/>
        <v>258.98452316007933</v>
      </c>
      <c r="Q123" s="24"/>
      <c r="R123" s="24"/>
      <c r="S123" s="24"/>
      <c r="T123" s="24">
        <v>119</v>
      </c>
      <c r="U123" s="24">
        <v>119</v>
      </c>
      <c r="V123" s="24"/>
      <c r="W123" s="24">
        <v>107</v>
      </c>
      <c r="X123" s="24">
        <f t="shared" si="33"/>
        <v>1070</v>
      </c>
      <c r="Y123" s="24">
        <v>1490</v>
      </c>
      <c r="Z123" s="24">
        <f t="shared" si="34"/>
        <v>1070</v>
      </c>
      <c r="AA123" s="24"/>
      <c r="AB123" s="24"/>
      <c r="AC123" s="24"/>
      <c r="AD123" s="24">
        <v>222</v>
      </c>
      <c r="AE123" s="24">
        <v>224</v>
      </c>
      <c r="AF123" s="24">
        <f t="shared" si="35"/>
        <v>222</v>
      </c>
      <c r="AG123" s="24"/>
      <c r="AH123" s="24">
        <v>518</v>
      </c>
      <c r="AI123" s="24">
        <v>318</v>
      </c>
      <c r="AJ123" s="24">
        <f t="shared" si="36"/>
        <v>518</v>
      </c>
      <c r="AK123" s="24"/>
      <c r="AL123" s="9"/>
      <c r="AM123" s="18"/>
      <c r="AN123" s="18"/>
      <c r="AO123" s="18">
        <v>5349</v>
      </c>
      <c r="AP123" s="29">
        <f t="shared" si="44"/>
        <v>186.25848325054886</v>
      </c>
      <c r="AQ123" s="9"/>
      <c r="AR123" s="4"/>
      <c r="AS123" s="9">
        <v>2203.6</v>
      </c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15">
      <c r="A124" s="8">
        <v>1999</v>
      </c>
      <c r="B124" s="24"/>
      <c r="C124" s="24"/>
      <c r="D124" s="24"/>
      <c r="E124" s="24"/>
      <c r="F124" s="24">
        <v>4129</v>
      </c>
      <c r="G124" s="24">
        <f t="shared" si="30"/>
        <v>825.8</v>
      </c>
      <c r="H124" s="24">
        <v>403</v>
      </c>
      <c r="I124" s="24">
        <f t="shared" si="31"/>
        <v>825.8</v>
      </c>
      <c r="J124" s="24">
        <f t="shared" si="32"/>
        <v>825.8</v>
      </c>
      <c r="K124" s="24">
        <f t="shared" si="47"/>
        <v>403</v>
      </c>
      <c r="L124" s="24"/>
      <c r="M124" s="24"/>
      <c r="N124" s="24"/>
      <c r="O124" s="24"/>
      <c r="P124" s="32">
        <f t="shared" si="46"/>
        <v>256.71623431592002</v>
      </c>
      <c r="Q124" s="24"/>
      <c r="R124" s="24"/>
      <c r="S124" s="24"/>
      <c r="T124" s="24">
        <v>121</v>
      </c>
      <c r="U124" s="24">
        <v>121</v>
      </c>
      <c r="V124" s="24"/>
      <c r="W124" s="24">
        <v>91</v>
      </c>
      <c r="X124" s="24">
        <f t="shared" si="33"/>
        <v>910</v>
      </c>
      <c r="Y124" s="24">
        <v>1270</v>
      </c>
      <c r="Z124" s="24">
        <f t="shared" si="34"/>
        <v>910</v>
      </c>
      <c r="AA124" s="24"/>
      <c r="AB124" s="24"/>
      <c r="AC124" s="24"/>
      <c r="AD124" s="24">
        <v>218</v>
      </c>
      <c r="AE124" s="24">
        <v>217</v>
      </c>
      <c r="AF124" s="24">
        <f t="shared" si="35"/>
        <v>218</v>
      </c>
      <c r="AG124" s="24"/>
      <c r="AH124" s="24">
        <v>517</v>
      </c>
      <c r="AI124" s="24">
        <v>313</v>
      </c>
      <c r="AJ124" s="24">
        <f t="shared" si="36"/>
        <v>517</v>
      </c>
      <c r="AK124" s="24"/>
      <c r="AL124" s="9"/>
      <c r="AM124" s="18"/>
      <c r="AN124" s="18"/>
      <c r="AO124" s="18">
        <v>5259</v>
      </c>
      <c r="AP124" s="29">
        <f t="shared" si="44"/>
        <v>183.1245771947348</v>
      </c>
      <c r="AQ124" s="9"/>
      <c r="AR124" s="4"/>
      <c r="AS124" s="9">
        <v>2184.3000000000002</v>
      </c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15">
      <c r="A125" s="8">
        <v>2000</v>
      </c>
      <c r="B125" s="24"/>
      <c r="C125" s="24"/>
      <c r="D125" s="24"/>
      <c r="E125" s="24"/>
      <c r="F125" s="24">
        <v>3955</v>
      </c>
      <c r="G125" s="24">
        <f t="shared" si="30"/>
        <v>791</v>
      </c>
      <c r="H125" s="24">
        <v>396</v>
      </c>
      <c r="I125" s="24">
        <f t="shared" si="31"/>
        <v>791</v>
      </c>
      <c r="J125" s="24">
        <f t="shared" si="32"/>
        <v>791</v>
      </c>
      <c r="K125" s="24">
        <f t="shared" si="47"/>
        <v>396</v>
      </c>
      <c r="L125" s="24"/>
      <c r="M125" s="24"/>
      <c r="N125" s="24"/>
      <c r="O125" s="24"/>
      <c r="P125" s="32">
        <f t="shared" si="46"/>
        <v>251.4392307354664</v>
      </c>
      <c r="Q125" s="24"/>
      <c r="R125" s="24"/>
      <c r="S125" s="24"/>
      <c r="T125" s="24">
        <v>118</v>
      </c>
      <c r="U125" s="24">
        <v>118</v>
      </c>
      <c r="V125" s="24"/>
      <c r="W125" s="24">
        <v>101</v>
      </c>
      <c r="X125" s="24">
        <f t="shared" si="33"/>
        <v>1010</v>
      </c>
      <c r="Y125" s="24">
        <v>2440</v>
      </c>
      <c r="Z125" s="24">
        <f t="shared" si="34"/>
        <v>1010</v>
      </c>
      <c r="AA125" s="24"/>
      <c r="AB125" s="24"/>
      <c r="AC125" s="24"/>
      <c r="AD125" s="24">
        <v>211</v>
      </c>
      <c r="AE125" s="24">
        <v>207</v>
      </c>
      <c r="AF125" s="24">
        <f t="shared" si="35"/>
        <v>211</v>
      </c>
      <c r="AG125" s="24"/>
      <c r="AH125" s="24">
        <v>493</v>
      </c>
      <c r="AI125" s="24">
        <v>286</v>
      </c>
      <c r="AJ125" s="24">
        <f t="shared" si="36"/>
        <v>493</v>
      </c>
      <c r="AK125" s="24"/>
      <c r="AL125" s="9"/>
      <c r="AM125" s="18"/>
      <c r="AN125" s="18"/>
      <c r="AO125" s="18">
        <v>5192</v>
      </c>
      <c r="AP125" s="29">
        <f t="shared" si="44"/>
        <v>180.79155824207322</v>
      </c>
      <c r="AQ125" s="9"/>
      <c r="AR125" s="4"/>
      <c r="AS125" s="9">
        <v>2139.4</v>
      </c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15">
      <c r="A126" s="8">
        <v>2001</v>
      </c>
      <c r="B126" s="24"/>
      <c r="C126" s="24"/>
      <c r="D126" s="24"/>
      <c r="E126" s="24"/>
      <c r="F126" s="24">
        <v>3982</v>
      </c>
      <c r="G126" s="24">
        <f t="shared" si="30"/>
        <v>796.4</v>
      </c>
      <c r="H126" s="24">
        <v>397</v>
      </c>
      <c r="I126" s="24">
        <f t="shared" si="31"/>
        <v>796.4</v>
      </c>
      <c r="J126" s="24">
        <f t="shared" si="32"/>
        <v>796.4</v>
      </c>
      <c r="K126" s="24">
        <f t="shared" si="47"/>
        <v>397</v>
      </c>
      <c r="L126" s="24"/>
      <c r="M126" s="24"/>
      <c r="N126" s="24"/>
      <c r="O126" s="24"/>
      <c r="P126" s="32">
        <f t="shared" si="46"/>
        <v>250.18168199803085</v>
      </c>
      <c r="Q126" s="24"/>
      <c r="R126" s="24"/>
      <c r="S126" s="24"/>
      <c r="T126" s="24">
        <v>117</v>
      </c>
      <c r="U126" s="24">
        <v>117</v>
      </c>
      <c r="V126" s="24"/>
      <c r="W126" s="24">
        <v>107</v>
      </c>
      <c r="X126" s="24">
        <f t="shared" si="33"/>
        <v>1070</v>
      </c>
      <c r="Y126" s="24">
        <v>2330</v>
      </c>
      <c r="Z126" s="24">
        <f t="shared" si="34"/>
        <v>1070</v>
      </c>
      <c r="AA126" s="24"/>
      <c r="AB126" s="24"/>
      <c r="AC126" s="24"/>
      <c r="AD126" s="24">
        <v>202</v>
      </c>
      <c r="AE126" s="24">
        <v>201</v>
      </c>
      <c r="AF126" s="24">
        <f t="shared" si="35"/>
        <v>202</v>
      </c>
      <c r="AG126" s="24"/>
      <c r="AH126" s="24">
        <v>480</v>
      </c>
      <c r="AI126" s="24">
        <v>315</v>
      </c>
      <c r="AJ126" s="24">
        <f t="shared" si="36"/>
        <v>480</v>
      </c>
      <c r="AK126" s="24"/>
      <c r="AL126" s="9"/>
      <c r="AM126" s="18"/>
      <c r="AN126" s="18"/>
      <c r="AO126" s="18">
        <v>4958</v>
      </c>
      <c r="AP126" s="29">
        <f t="shared" si="44"/>
        <v>172.64340249695667</v>
      </c>
      <c r="AQ126" s="9"/>
      <c r="AR126" s="4"/>
      <c r="AS126" s="9">
        <v>2128.6999999999998</v>
      </c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15">
      <c r="A127" s="8">
        <v>2002</v>
      </c>
      <c r="B127" s="24"/>
      <c r="C127" s="24"/>
      <c r="D127" s="24"/>
      <c r="E127" s="24"/>
      <c r="F127" s="24">
        <v>2002</v>
      </c>
      <c r="G127" s="24">
        <f t="shared" si="30"/>
        <v>400.4</v>
      </c>
      <c r="H127" s="24">
        <v>402.8</v>
      </c>
      <c r="I127" s="24">
        <f t="shared" si="31"/>
        <v>400.4</v>
      </c>
      <c r="J127" s="24">
        <f t="shared" si="32"/>
        <v>400.4</v>
      </c>
      <c r="K127" s="24">
        <f t="shared" si="47"/>
        <v>402.8</v>
      </c>
      <c r="L127" s="24"/>
      <c r="M127" s="24"/>
      <c r="N127" s="24"/>
      <c r="O127" s="24"/>
      <c r="P127" s="32">
        <f t="shared" si="46"/>
        <v>248.67732462988377</v>
      </c>
      <c r="Q127" s="24"/>
      <c r="R127" s="24"/>
      <c r="S127" s="24"/>
      <c r="T127" s="24"/>
      <c r="U127" s="36">
        <f>U126*(K127/K126)</f>
        <v>118.70931989924433</v>
      </c>
      <c r="V127" s="24"/>
      <c r="W127" s="24">
        <v>128</v>
      </c>
      <c r="X127" s="24">
        <f t="shared" si="33"/>
        <v>1280</v>
      </c>
      <c r="Y127" s="24">
        <v>2250</v>
      </c>
      <c r="Z127" s="24">
        <f t="shared" si="34"/>
        <v>1280</v>
      </c>
      <c r="AA127" s="24"/>
      <c r="AB127" s="24"/>
      <c r="AC127" s="24"/>
      <c r="AD127" s="24">
        <v>200</v>
      </c>
      <c r="AE127" s="24">
        <v>199</v>
      </c>
      <c r="AF127" s="24">
        <f t="shared" si="35"/>
        <v>200</v>
      </c>
      <c r="AG127" s="24"/>
      <c r="AH127" s="24">
        <v>469</v>
      </c>
      <c r="AI127" s="24">
        <v>297.6653556</v>
      </c>
      <c r="AJ127" s="24">
        <f t="shared" si="36"/>
        <v>469</v>
      </c>
      <c r="AK127" s="24"/>
      <c r="AL127" s="9"/>
      <c r="AM127" s="18"/>
      <c r="AN127" s="18"/>
      <c r="AO127" s="18">
        <v>4715</v>
      </c>
      <c r="AP127" s="29">
        <f t="shared" si="44"/>
        <v>164.18185614625872</v>
      </c>
      <c r="AQ127" s="9"/>
      <c r="AR127" s="4"/>
      <c r="AS127" s="9">
        <v>2115.9</v>
      </c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15">
      <c r="A128" s="8">
        <v>2003</v>
      </c>
      <c r="B128" s="24"/>
      <c r="C128" s="24"/>
      <c r="D128" s="24"/>
      <c r="E128" s="24"/>
      <c r="F128" s="24">
        <v>2015</v>
      </c>
      <c r="G128" s="24">
        <f t="shared" si="30"/>
        <v>403</v>
      </c>
      <c r="H128" s="24">
        <v>426.4</v>
      </c>
      <c r="I128" s="24">
        <f t="shared" si="31"/>
        <v>403</v>
      </c>
      <c r="J128" s="24">
        <f t="shared" si="32"/>
        <v>403</v>
      </c>
      <c r="K128" s="24">
        <f t="shared" si="47"/>
        <v>426.4</v>
      </c>
      <c r="L128" s="24"/>
      <c r="M128" s="24"/>
      <c r="N128" s="24"/>
      <c r="O128" s="24"/>
      <c r="P128" s="32">
        <f t="shared" si="46"/>
        <v>248.17195457652184</v>
      </c>
      <c r="Q128" s="24"/>
      <c r="R128" s="24"/>
      <c r="S128" s="24"/>
      <c r="T128" s="24"/>
      <c r="U128" s="36">
        <f t="shared" ref="U128:U133" si="48">U127*(K128/K127)</f>
        <v>125.66448362720404</v>
      </c>
      <c r="V128" s="24"/>
      <c r="W128" s="24">
        <v>134</v>
      </c>
      <c r="X128" s="24">
        <f t="shared" si="33"/>
        <v>1340</v>
      </c>
      <c r="Y128" s="24">
        <v>2230</v>
      </c>
      <c r="Z128" s="24">
        <f t="shared" si="34"/>
        <v>1340</v>
      </c>
      <c r="AA128" s="24"/>
      <c r="AB128" s="24"/>
      <c r="AC128" s="24"/>
      <c r="AD128" s="24">
        <v>192</v>
      </c>
      <c r="AE128" s="24">
        <v>193</v>
      </c>
      <c r="AF128" s="24">
        <f t="shared" si="35"/>
        <v>192</v>
      </c>
      <c r="AG128" s="24"/>
      <c r="AH128" s="24">
        <v>468</v>
      </c>
      <c r="AI128" s="24">
        <v>295.07132200000001</v>
      </c>
      <c r="AJ128" s="24">
        <f t="shared" si="36"/>
        <v>468</v>
      </c>
      <c r="AK128" s="24"/>
      <c r="AL128" s="9"/>
      <c r="AM128" s="18"/>
      <c r="AN128" s="18"/>
      <c r="AO128" s="18">
        <v>4725</v>
      </c>
      <c r="AP128" s="29">
        <f t="shared" si="44"/>
        <v>164.53006793023803</v>
      </c>
      <c r="AQ128" s="9"/>
      <c r="AR128" s="4"/>
      <c r="AS128" s="9">
        <v>2111.6</v>
      </c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15">
      <c r="A129" s="8">
        <v>2004</v>
      </c>
      <c r="B129" s="24"/>
      <c r="C129" s="24"/>
      <c r="D129" s="24"/>
      <c r="E129" s="24"/>
      <c r="F129" s="24">
        <v>2303</v>
      </c>
      <c r="G129" s="24">
        <f t="shared" si="30"/>
        <v>460.6</v>
      </c>
      <c r="H129" s="24">
        <v>431.8</v>
      </c>
      <c r="I129" s="24">
        <f t="shared" si="31"/>
        <v>460.6</v>
      </c>
      <c r="J129" s="24">
        <f t="shared" si="32"/>
        <v>460.6</v>
      </c>
      <c r="K129" s="24">
        <f t="shared" si="47"/>
        <v>431.8</v>
      </c>
      <c r="L129" s="24"/>
      <c r="M129" s="24"/>
      <c r="N129" s="24"/>
      <c r="O129" s="24"/>
      <c r="P129" s="32">
        <f t="shared" si="46"/>
        <v>250.18168199803088</v>
      </c>
      <c r="Q129" s="24"/>
      <c r="R129" s="24"/>
      <c r="S129" s="24"/>
      <c r="T129" s="24"/>
      <c r="U129" s="36">
        <f t="shared" si="48"/>
        <v>127.25591939546601</v>
      </c>
      <c r="V129" s="24"/>
      <c r="W129" s="24">
        <v>124</v>
      </c>
      <c r="X129" s="24">
        <f t="shared" si="33"/>
        <v>1240</v>
      </c>
      <c r="Y129" s="24">
        <v>2030</v>
      </c>
      <c r="Z129" s="24">
        <f t="shared" si="34"/>
        <v>1240</v>
      </c>
      <c r="AA129" s="24"/>
      <c r="AB129" s="24"/>
      <c r="AC129" s="24"/>
      <c r="AD129" s="24">
        <v>192</v>
      </c>
      <c r="AE129" s="24">
        <v>192</v>
      </c>
      <c r="AF129" s="24">
        <f t="shared" si="35"/>
        <v>192</v>
      </c>
      <c r="AG129" s="24"/>
      <c r="AH129" s="24">
        <v>471</v>
      </c>
      <c r="AI129" s="24">
        <v>309.98701519999997</v>
      </c>
      <c r="AJ129" s="24">
        <f t="shared" si="36"/>
        <v>471</v>
      </c>
      <c r="AK129" s="24"/>
      <c r="AL129" s="9"/>
      <c r="AM129" s="18"/>
      <c r="AN129" s="18"/>
      <c r="AO129" s="18">
        <v>4848</v>
      </c>
      <c r="AP129" s="29">
        <f t="shared" si="44"/>
        <v>168.81307287318393</v>
      </c>
      <c r="AQ129" s="9"/>
      <c r="AR129" s="4"/>
      <c r="AS129" s="9">
        <v>2128.6999999999998</v>
      </c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15">
      <c r="A130" s="8">
        <v>2005</v>
      </c>
      <c r="B130" s="24"/>
      <c r="C130" s="24"/>
      <c r="D130" s="24"/>
      <c r="E130" s="24"/>
      <c r="F130" s="24">
        <v>2040</v>
      </c>
      <c r="G130" s="24">
        <f t="shared" si="30"/>
        <v>408</v>
      </c>
      <c r="H130" s="24">
        <v>400.8</v>
      </c>
      <c r="I130" s="24">
        <f t="shared" si="31"/>
        <v>408</v>
      </c>
      <c r="J130" s="24">
        <f t="shared" si="32"/>
        <v>408</v>
      </c>
      <c r="K130" s="24">
        <f t="shared" si="47"/>
        <v>400.8</v>
      </c>
      <c r="L130" s="24"/>
      <c r="M130" s="24"/>
      <c r="N130" s="24"/>
      <c r="O130" s="24"/>
      <c r="P130" s="32">
        <f t="shared" si="46"/>
        <v>247.41977589244826</v>
      </c>
      <c r="Q130" s="24"/>
      <c r="R130" s="24"/>
      <c r="S130" s="24"/>
      <c r="T130" s="24"/>
      <c r="U130" s="36">
        <f t="shared" si="48"/>
        <v>118.11989924433252</v>
      </c>
      <c r="V130" s="24"/>
      <c r="W130" s="24">
        <v>127</v>
      </c>
      <c r="X130" s="24">
        <f t="shared" si="33"/>
        <v>1270</v>
      </c>
      <c r="Y130" s="24">
        <v>2190</v>
      </c>
      <c r="Z130" s="24">
        <f t="shared" si="34"/>
        <v>1270</v>
      </c>
      <c r="AA130" s="24"/>
      <c r="AB130" s="24"/>
      <c r="AC130" s="24"/>
      <c r="AD130" s="24">
        <v>188</v>
      </c>
      <c r="AE130" s="24">
        <v>187</v>
      </c>
      <c r="AF130" s="24">
        <f t="shared" si="35"/>
        <v>188</v>
      </c>
      <c r="AG130" s="24"/>
      <c r="AH130" s="24">
        <v>469</v>
      </c>
      <c r="AI130" s="24">
        <v>298.96237239999999</v>
      </c>
      <c r="AJ130" s="24">
        <f t="shared" si="36"/>
        <v>469</v>
      </c>
      <c r="AK130" s="24"/>
      <c r="AL130" s="9"/>
      <c r="AM130" s="18"/>
      <c r="AN130" s="18"/>
      <c r="AO130" s="18">
        <v>4775</v>
      </c>
      <c r="AP130" s="29">
        <f t="shared" si="44"/>
        <v>166.27112685013475</v>
      </c>
      <c r="AQ130" s="9"/>
      <c r="AR130" s="4"/>
      <c r="AS130" s="9">
        <v>2105.1999999999998</v>
      </c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15">
      <c r="A131" s="8">
        <v>2006</v>
      </c>
      <c r="B131" s="24"/>
      <c r="C131" s="24"/>
      <c r="D131" s="24"/>
      <c r="E131" s="24"/>
      <c r="F131" s="24">
        <v>1996</v>
      </c>
      <c r="G131" s="24">
        <f t="shared" si="30"/>
        <v>399.2</v>
      </c>
      <c r="H131" s="24">
        <v>391.8</v>
      </c>
      <c r="I131" s="24">
        <f t="shared" si="31"/>
        <v>399.2</v>
      </c>
      <c r="J131" s="24">
        <f t="shared" si="32"/>
        <v>399.2</v>
      </c>
      <c r="K131" s="24">
        <f t="shared" si="47"/>
        <v>391.8</v>
      </c>
      <c r="L131" s="24"/>
      <c r="M131" s="24"/>
      <c r="N131" s="24"/>
      <c r="O131" s="24"/>
      <c r="P131" s="32">
        <f t="shared" si="46"/>
        <v>248.40701041529482</v>
      </c>
      <c r="Q131" s="24"/>
      <c r="R131" s="24"/>
      <c r="S131" s="24"/>
      <c r="T131" s="24"/>
      <c r="U131" s="36">
        <f t="shared" si="48"/>
        <v>115.46750629722924</v>
      </c>
      <c r="V131" s="24"/>
      <c r="W131" s="24">
        <v>112</v>
      </c>
      <c r="X131" s="24">
        <f t="shared" si="33"/>
        <v>1120</v>
      </c>
      <c r="Y131" s="24">
        <v>2440</v>
      </c>
      <c r="Z131" s="24">
        <f t="shared" si="34"/>
        <v>1120</v>
      </c>
      <c r="AA131" s="24"/>
      <c r="AB131" s="24"/>
      <c r="AC131" s="24"/>
      <c r="AD131" s="24">
        <v>200</v>
      </c>
      <c r="AE131" s="24">
        <v>209</v>
      </c>
      <c r="AF131" s="24">
        <f t="shared" si="35"/>
        <v>200</v>
      </c>
      <c r="AG131" s="24"/>
      <c r="AH131" s="24">
        <v>391</v>
      </c>
      <c r="AI131" s="24">
        <v>252.26976759999999</v>
      </c>
      <c r="AJ131" s="24">
        <f t="shared" si="36"/>
        <v>391</v>
      </c>
      <c r="AK131" s="24"/>
      <c r="AL131" s="9"/>
      <c r="AM131" s="18"/>
      <c r="AN131" s="18"/>
      <c r="AO131" s="18">
        <v>4639</v>
      </c>
      <c r="AP131" s="29">
        <f t="shared" si="44"/>
        <v>161.53544658801573</v>
      </c>
      <c r="AQ131" s="9"/>
      <c r="AR131" s="4"/>
      <c r="AS131" s="9">
        <v>2113.6</v>
      </c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15">
      <c r="A132" s="8">
        <v>2007</v>
      </c>
      <c r="B132" s="24"/>
      <c r="C132" s="24"/>
      <c r="D132" s="24"/>
      <c r="E132" s="24"/>
      <c r="F132" s="24">
        <v>1950</v>
      </c>
      <c r="G132" s="24">
        <f t="shared" si="30"/>
        <v>390</v>
      </c>
      <c r="H132" s="24">
        <v>382.6</v>
      </c>
      <c r="I132" s="24">
        <f t="shared" si="31"/>
        <v>390</v>
      </c>
      <c r="J132" s="24">
        <f t="shared" si="32"/>
        <v>390</v>
      </c>
      <c r="K132" s="24">
        <f t="shared" si="47"/>
        <v>382.6</v>
      </c>
      <c r="L132" s="24"/>
      <c r="M132" s="24"/>
      <c r="N132" s="24"/>
      <c r="O132" s="24"/>
      <c r="P132" s="32">
        <f t="shared" si="46"/>
        <v>248.90062767671813</v>
      </c>
      <c r="Q132" s="24"/>
      <c r="R132" s="24"/>
      <c r="S132" s="24"/>
      <c r="T132" s="24"/>
      <c r="U132" s="36">
        <f t="shared" si="48"/>
        <v>112.75617128463477</v>
      </c>
      <c r="V132" s="24"/>
      <c r="W132" s="24">
        <v>113</v>
      </c>
      <c r="X132" s="24">
        <f t="shared" si="33"/>
        <v>1130</v>
      </c>
      <c r="Y132" s="24">
        <v>2390</v>
      </c>
      <c r="Z132" s="24">
        <f t="shared" si="34"/>
        <v>1130</v>
      </c>
      <c r="AA132" s="24"/>
      <c r="AB132" s="24"/>
      <c r="AC132" s="24"/>
      <c r="AD132" s="24">
        <v>200</v>
      </c>
      <c r="AE132" s="24">
        <v>197</v>
      </c>
      <c r="AF132" s="24">
        <f t="shared" si="35"/>
        <v>200</v>
      </c>
      <c r="AG132" s="24"/>
      <c r="AH132" s="24">
        <v>383</v>
      </c>
      <c r="AI132" s="24">
        <v>384.24122699999998</v>
      </c>
      <c r="AJ132" s="24">
        <f t="shared" si="36"/>
        <v>383</v>
      </c>
      <c r="AK132" s="24"/>
      <c r="AL132" s="9"/>
      <c r="AM132" s="18"/>
      <c r="AN132" s="18"/>
      <c r="AO132" s="18">
        <v>4080</v>
      </c>
      <c r="AP132" s="29">
        <f t="shared" si="44"/>
        <v>142.07040786357064</v>
      </c>
      <c r="AQ132" s="9"/>
      <c r="AR132" s="4"/>
      <c r="AS132" s="9">
        <v>2117.8000000000002</v>
      </c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15">
      <c r="A133" s="8">
        <v>2008</v>
      </c>
      <c r="B133" s="24"/>
      <c r="C133" s="24"/>
      <c r="D133" s="24"/>
      <c r="E133" s="24"/>
      <c r="F133" s="24">
        <v>1832</v>
      </c>
      <c r="G133" s="24">
        <f t="shared" si="30"/>
        <v>366.4</v>
      </c>
      <c r="H133" s="24">
        <v>365.6</v>
      </c>
      <c r="I133" s="24">
        <f t="shared" si="31"/>
        <v>366.4</v>
      </c>
      <c r="J133" s="24">
        <f t="shared" si="32"/>
        <v>366.4</v>
      </c>
      <c r="K133" s="24">
        <f t="shared" si="47"/>
        <v>365.6</v>
      </c>
      <c r="L133" s="24"/>
      <c r="M133" s="24"/>
      <c r="N133" s="24"/>
      <c r="O133" s="24"/>
      <c r="P133" s="32">
        <f t="shared" si="46"/>
        <v>254.09536171360114</v>
      </c>
      <c r="Q133" s="24"/>
      <c r="R133" s="24"/>
      <c r="S133" s="24"/>
      <c r="T133" s="24"/>
      <c r="U133" s="36">
        <f t="shared" si="48"/>
        <v>107.74609571788415</v>
      </c>
      <c r="V133" s="24"/>
      <c r="W133" s="24">
        <v>114</v>
      </c>
      <c r="X133" s="24">
        <f t="shared" si="33"/>
        <v>1140</v>
      </c>
      <c r="Y133" s="24">
        <v>2290</v>
      </c>
      <c r="Z133" s="24">
        <f t="shared" si="34"/>
        <v>1140</v>
      </c>
      <c r="AA133" s="24"/>
      <c r="AB133" s="24"/>
      <c r="AC133" s="24"/>
      <c r="AD133" s="24">
        <v>200</v>
      </c>
      <c r="AE133" s="24">
        <v>204</v>
      </c>
      <c r="AF133" s="24">
        <f t="shared" si="35"/>
        <v>200</v>
      </c>
      <c r="AG133" s="24"/>
      <c r="AH133" s="24">
        <v>452</v>
      </c>
      <c r="AI133" s="24">
        <v>469.84433580000001</v>
      </c>
      <c r="AJ133" s="24">
        <f t="shared" si="36"/>
        <v>452</v>
      </c>
      <c r="AK133" s="24"/>
      <c r="AL133" s="9"/>
      <c r="AM133" s="18"/>
      <c r="AN133" s="18"/>
      <c r="AO133" s="18">
        <v>3936</v>
      </c>
      <c r="AP133" s="29">
        <f t="shared" si="44"/>
        <v>137.05615817426815</v>
      </c>
      <c r="AQ133" s="9"/>
      <c r="AR133" s="4"/>
      <c r="AS133" s="9">
        <v>2162</v>
      </c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15">
      <c r="A134" s="8">
        <v>2009</v>
      </c>
      <c r="B134" s="24"/>
      <c r="C134" s="24"/>
      <c r="D134" s="24"/>
      <c r="E134" s="24"/>
      <c r="F134" s="24">
        <v>1812</v>
      </c>
      <c r="G134" s="24">
        <f t="shared" si="30"/>
        <v>362.4</v>
      </c>
      <c r="H134" s="24"/>
      <c r="I134" s="24">
        <f t="shared" si="31"/>
        <v>362.4</v>
      </c>
      <c r="J134" s="24"/>
      <c r="K134" s="24"/>
      <c r="L134" s="24"/>
      <c r="M134" s="24"/>
      <c r="N134" s="24"/>
      <c r="O134" s="24"/>
      <c r="P134" s="32">
        <f t="shared" si="46"/>
        <v>252.86131856004295</v>
      </c>
      <c r="Q134" s="24"/>
      <c r="R134" s="24"/>
      <c r="S134" s="24"/>
      <c r="T134" s="24"/>
      <c r="U134" s="24"/>
      <c r="V134" s="24"/>
      <c r="W134" s="24">
        <v>105</v>
      </c>
      <c r="X134" s="24">
        <f t="shared" si="33"/>
        <v>1050</v>
      </c>
      <c r="Y134" s="24"/>
      <c r="Z134" s="24">
        <f t="shared" si="34"/>
        <v>1050</v>
      </c>
      <c r="AA134" s="24"/>
      <c r="AB134" s="24"/>
      <c r="AC134" s="24"/>
      <c r="AD134" s="24">
        <v>202</v>
      </c>
      <c r="AE134" s="24"/>
      <c r="AF134" s="24">
        <f t="shared" si="35"/>
        <v>202</v>
      </c>
      <c r="AG134" s="24"/>
      <c r="AH134" s="24">
        <v>420</v>
      </c>
      <c r="AI134" s="24"/>
      <c r="AJ134" s="24">
        <f t="shared" si="36"/>
        <v>420</v>
      </c>
      <c r="AK134" s="24"/>
      <c r="AL134" s="9"/>
      <c r="AM134" s="18"/>
      <c r="AN134" s="18"/>
      <c r="AO134" s="18">
        <v>3543</v>
      </c>
      <c r="AP134" s="29">
        <f t="shared" si="44"/>
        <v>123.3714350638801</v>
      </c>
      <c r="AQ134" s="9"/>
      <c r="AR134" s="4"/>
      <c r="AS134" s="9">
        <v>2151.5</v>
      </c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15">
      <c r="A135" s="8">
        <v>2010</v>
      </c>
      <c r="B135" s="24"/>
      <c r="C135" s="24"/>
      <c r="D135" s="24"/>
      <c r="E135" s="24"/>
      <c r="F135" s="24">
        <v>1739</v>
      </c>
      <c r="G135" s="24">
        <f t="shared" si="30"/>
        <v>347.8</v>
      </c>
      <c r="H135" s="24"/>
      <c r="I135" s="24">
        <f t="shared" si="31"/>
        <v>347.8</v>
      </c>
      <c r="J135" s="24"/>
      <c r="K135" s="24"/>
      <c r="L135" s="24"/>
      <c r="M135" s="24"/>
      <c r="N135" s="24"/>
      <c r="O135" s="24"/>
      <c r="P135" s="32">
        <f>P134*(AS135/AS134)</f>
        <v>251.87408403719638</v>
      </c>
      <c r="Q135" s="24"/>
      <c r="R135" s="24"/>
      <c r="S135" s="24"/>
      <c r="T135" s="24"/>
      <c r="U135" s="24"/>
      <c r="V135" s="24"/>
      <c r="W135" s="24">
        <v>95</v>
      </c>
      <c r="X135" s="24">
        <f t="shared" si="33"/>
        <v>950</v>
      </c>
      <c r="Y135" s="24"/>
      <c r="Z135" s="24">
        <f t="shared" si="34"/>
        <v>950</v>
      </c>
      <c r="AA135" s="24"/>
      <c r="AB135" s="24"/>
      <c r="AC135" s="24"/>
      <c r="AD135" s="24">
        <v>211</v>
      </c>
      <c r="AE135" s="24"/>
      <c r="AF135" s="24">
        <f t="shared" si="35"/>
        <v>211</v>
      </c>
      <c r="AG135" s="24"/>
      <c r="AH135" s="24">
        <v>364</v>
      </c>
      <c r="AI135" s="24"/>
      <c r="AJ135" s="24">
        <f t="shared" si="36"/>
        <v>364</v>
      </c>
      <c r="AK135" s="24"/>
      <c r="AL135" s="9"/>
      <c r="AM135" s="18"/>
      <c r="AN135" s="18"/>
      <c r="AO135" s="18">
        <v>3252</v>
      </c>
      <c r="AP135" s="29">
        <f t="shared" si="44"/>
        <v>113.23847215008131</v>
      </c>
      <c r="AQ135" s="9"/>
      <c r="AR135" s="4"/>
      <c r="AS135" s="9">
        <v>2143.1</v>
      </c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135"/>
  <sheetViews>
    <sheetView workbookViewId="0">
      <pane xSplit="1" ySplit="4" topLeftCell="D39" activePane="bottomRight" state="frozen"/>
      <selection pane="topRight" activeCell="B1" sqref="B1"/>
      <selection pane="bottomLeft" activeCell="A5" sqref="A5"/>
      <selection pane="bottomRight" activeCell="AE75" sqref="AE75"/>
    </sheetView>
  </sheetViews>
  <sheetFormatPr baseColWidth="10" defaultColWidth="10.6640625" defaultRowHeight="14" x14ac:dyDescent="0.15"/>
  <cols>
    <col min="1" max="1" width="6.1640625" style="1" customWidth="1"/>
    <col min="2" max="2" width="9.83203125" style="1" customWidth="1"/>
    <col min="3" max="3" width="5.5" style="1" customWidth="1"/>
    <col min="4" max="4" width="6.33203125" style="1" customWidth="1"/>
    <col min="5" max="5" width="7.83203125" style="17" customWidth="1"/>
    <col min="6" max="6" width="8.6640625" style="1" customWidth="1"/>
    <col min="7" max="7" width="7.83203125" style="1" customWidth="1"/>
    <col min="8" max="8" width="9.6640625" style="1" customWidth="1"/>
    <col min="9" max="9" width="5" style="1" customWidth="1"/>
    <col min="10" max="10" width="6.5" style="1" customWidth="1"/>
    <col min="11" max="11" width="10.5" style="17" customWidth="1"/>
    <col min="12" max="13" width="9.6640625" style="1" customWidth="1"/>
    <col min="14" max="16" width="9.6640625" style="35" customWidth="1"/>
    <col min="17" max="17" width="10.5" style="1" customWidth="1"/>
    <col min="18" max="18" width="10" style="1" customWidth="1"/>
    <col min="19" max="19" width="7" style="1" customWidth="1"/>
    <col min="20" max="20" width="8.6640625" style="1" customWidth="1"/>
    <col min="21" max="21" width="7.1640625" style="17" customWidth="1"/>
    <col min="22" max="22" width="9.5" style="1" customWidth="1"/>
    <col min="23" max="23" width="10.5" style="1" customWidth="1"/>
    <col min="24" max="24" width="9.1640625" style="1" customWidth="1"/>
    <col min="25" max="25" width="7.1640625" style="1" customWidth="1"/>
    <col min="26" max="26" width="6.5" style="1" customWidth="1"/>
    <col min="27" max="27" width="11" style="55" customWidth="1"/>
    <col min="28" max="28" width="8.5" style="17" customWidth="1"/>
    <col min="29" max="29" width="15.33203125" style="14" customWidth="1"/>
    <col min="30" max="31" width="14.1640625" style="14" customWidth="1"/>
    <col min="32" max="32" width="14.1640625" style="19" customWidth="1"/>
    <col min="33" max="35" width="15.1640625" style="35" customWidth="1"/>
    <col min="36" max="36" width="10.6640625" style="1"/>
    <col min="37" max="37" width="10" style="1" customWidth="1"/>
    <col min="38" max="38" width="5.1640625" style="1" customWidth="1"/>
    <col min="39" max="39" width="6.5" style="1" customWidth="1"/>
    <col min="40" max="40" width="8" style="14" customWidth="1"/>
    <col min="41" max="41" width="8.5" style="1" customWidth="1"/>
    <col min="42" max="16384" width="10.6640625" style="1"/>
  </cols>
  <sheetData>
    <row r="1" spans="1:44" x14ac:dyDescent="0.15">
      <c r="A1" s="8"/>
      <c r="B1" s="47" t="s">
        <v>1</v>
      </c>
      <c r="C1" s="47"/>
      <c r="D1" s="47"/>
      <c r="E1" s="47"/>
      <c r="F1" s="47"/>
      <c r="G1" s="9"/>
      <c r="H1" s="47" t="s">
        <v>7</v>
      </c>
      <c r="I1" s="47"/>
      <c r="J1" s="47"/>
      <c r="K1" s="47"/>
      <c r="L1" s="47"/>
      <c r="M1" s="20"/>
      <c r="N1" s="41" t="s">
        <v>106</v>
      </c>
      <c r="O1" s="41" t="s">
        <v>106</v>
      </c>
      <c r="P1" s="41" t="s">
        <v>106</v>
      </c>
      <c r="Q1" s="14"/>
      <c r="R1" s="47" t="s">
        <v>13</v>
      </c>
      <c r="S1" s="47"/>
      <c r="T1" s="47"/>
      <c r="U1" s="47"/>
      <c r="V1" s="47"/>
      <c r="W1" s="14"/>
      <c r="X1" s="47" t="s">
        <v>12</v>
      </c>
      <c r="Y1" s="47"/>
      <c r="Z1" s="47"/>
      <c r="AA1" s="47"/>
      <c r="AB1" s="47"/>
      <c r="AC1" s="47"/>
      <c r="AD1" s="48"/>
      <c r="AF1" s="41" t="s">
        <v>110</v>
      </c>
      <c r="AG1" s="41" t="s">
        <v>110</v>
      </c>
      <c r="AH1" s="41" t="s">
        <v>110</v>
      </c>
      <c r="AI1" s="41" t="s">
        <v>110</v>
      </c>
      <c r="AK1" s="47" t="s">
        <v>9</v>
      </c>
      <c r="AL1" s="47"/>
      <c r="AM1" s="47"/>
      <c r="AN1" s="47"/>
      <c r="AO1" s="47"/>
      <c r="AP1" s="48"/>
      <c r="AR1" s="1" t="s">
        <v>10</v>
      </c>
    </row>
    <row r="2" spans="1:44" x14ac:dyDescent="0.15">
      <c r="A2" s="8"/>
      <c r="B2" s="19" t="s">
        <v>0</v>
      </c>
      <c r="C2" s="19" t="s">
        <v>2</v>
      </c>
      <c r="D2" s="19" t="s">
        <v>3</v>
      </c>
      <c r="E2" s="14" t="s">
        <v>4</v>
      </c>
      <c r="F2" s="19" t="s">
        <v>5</v>
      </c>
      <c r="G2" s="9"/>
      <c r="H2" s="19" t="s">
        <v>0</v>
      </c>
      <c r="I2" s="19" t="s">
        <v>2</v>
      </c>
      <c r="J2" s="19" t="s">
        <v>3</v>
      </c>
      <c r="K2" s="14" t="s">
        <v>4</v>
      </c>
      <c r="L2" s="19" t="s">
        <v>5</v>
      </c>
      <c r="M2" s="19"/>
      <c r="N2" s="19" t="s">
        <v>107</v>
      </c>
      <c r="O2" s="19" t="s">
        <v>107</v>
      </c>
      <c r="P2" s="19" t="s">
        <v>107</v>
      </c>
      <c r="Q2" s="19"/>
      <c r="R2" s="19" t="s">
        <v>0</v>
      </c>
      <c r="S2" s="19" t="s">
        <v>2</v>
      </c>
      <c r="T2" s="19" t="s">
        <v>3</v>
      </c>
      <c r="U2" s="14" t="s">
        <v>4</v>
      </c>
      <c r="V2" s="19" t="s">
        <v>5</v>
      </c>
      <c r="W2" s="19"/>
      <c r="X2" s="19" t="s">
        <v>0</v>
      </c>
      <c r="Y2" s="19" t="s">
        <v>2</v>
      </c>
      <c r="Z2" s="19" t="s">
        <v>3</v>
      </c>
      <c r="AA2" s="52" t="s">
        <v>4</v>
      </c>
      <c r="AB2" s="14" t="s">
        <v>82</v>
      </c>
      <c r="AC2" s="14" t="s">
        <v>5</v>
      </c>
      <c r="AD2" s="14" t="s">
        <v>6</v>
      </c>
      <c r="AF2" s="19" t="s">
        <v>107</v>
      </c>
      <c r="AG2" s="19" t="s">
        <v>107</v>
      </c>
      <c r="AH2" s="19" t="s">
        <v>107</v>
      </c>
      <c r="AI2" s="19" t="s">
        <v>107</v>
      </c>
      <c r="AK2" s="19" t="s">
        <v>0</v>
      </c>
      <c r="AL2" s="19" t="s">
        <v>2</v>
      </c>
      <c r="AM2" s="19" t="s">
        <v>3</v>
      </c>
      <c r="AN2" s="14" t="s">
        <v>4</v>
      </c>
      <c r="AO2" s="19" t="s">
        <v>5</v>
      </c>
      <c r="AP2" s="19" t="s">
        <v>6</v>
      </c>
      <c r="AR2" s="1" t="s">
        <v>11</v>
      </c>
    </row>
    <row r="3" spans="1:44" x14ac:dyDescent="0.15">
      <c r="A3" s="8"/>
      <c r="B3" s="19"/>
      <c r="C3" s="19"/>
      <c r="D3" s="19"/>
      <c r="E3" s="14"/>
      <c r="F3" s="19"/>
      <c r="G3" s="9"/>
      <c r="H3" s="9"/>
      <c r="I3" s="9"/>
      <c r="J3" s="9"/>
      <c r="K3" s="15"/>
      <c r="L3" s="9"/>
      <c r="M3" s="9"/>
      <c r="N3" s="18" t="s">
        <v>109</v>
      </c>
      <c r="O3" s="18" t="s">
        <v>63</v>
      </c>
      <c r="P3" s="18" t="s">
        <v>112</v>
      </c>
      <c r="Q3" s="9"/>
      <c r="R3" s="19"/>
      <c r="S3" s="19"/>
      <c r="T3" s="19"/>
      <c r="U3" s="14"/>
      <c r="V3" s="19"/>
      <c r="W3" s="9"/>
      <c r="X3" s="19"/>
      <c r="Y3" s="19"/>
      <c r="Z3" s="19"/>
      <c r="AA3" s="53" t="s">
        <v>117</v>
      </c>
      <c r="AB3" s="14" t="s">
        <v>83</v>
      </c>
      <c r="AD3" s="15"/>
      <c r="AE3" s="15"/>
      <c r="AF3" s="18" t="s">
        <v>109</v>
      </c>
      <c r="AG3" s="18" t="s">
        <v>63</v>
      </c>
      <c r="AH3" s="18" t="s">
        <v>111</v>
      </c>
      <c r="AI3" s="18" t="s">
        <v>112</v>
      </c>
      <c r="AK3" s="19"/>
      <c r="AL3" s="19"/>
      <c r="AM3" s="19"/>
      <c r="AO3" s="19"/>
      <c r="AP3" s="13"/>
    </row>
    <row r="4" spans="1:44" x14ac:dyDescent="0.15">
      <c r="A4" s="8"/>
      <c r="B4" s="19"/>
      <c r="C4" s="19"/>
      <c r="D4" s="19"/>
      <c r="E4" s="14"/>
      <c r="F4" s="19"/>
      <c r="G4" s="9"/>
      <c r="H4" s="9"/>
      <c r="I4" s="9"/>
      <c r="J4" s="9"/>
      <c r="K4" s="15"/>
      <c r="L4" s="9"/>
      <c r="M4" s="9"/>
      <c r="N4" s="18" t="s">
        <v>108</v>
      </c>
      <c r="O4" s="18" t="s">
        <v>108</v>
      </c>
      <c r="P4" s="18" t="s">
        <v>108</v>
      </c>
      <c r="Q4" s="9"/>
      <c r="R4" s="19"/>
      <c r="S4" s="19"/>
      <c r="T4" s="19"/>
      <c r="U4" s="14"/>
      <c r="V4" s="19"/>
      <c r="W4" s="9"/>
      <c r="X4" s="19"/>
      <c r="Y4" s="19"/>
      <c r="Z4" s="19"/>
      <c r="AA4" s="53" t="s">
        <v>118</v>
      </c>
      <c r="AB4" s="14"/>
      <c r="AD4" s="15"/>
      <c r="AE4" s="15"/>
      <c r="AF4" s="18" t="s">
        <v>108</v>
      </c>
      <c r="AG4" s="18" t="s">
        <v>108</v>
      </c>
      <c r="AH4" s="18" t="s">
        <v>108</v>
      </c>
      <c r="AI4" s="18" t="s">
        <v>108</v>
      </c>
      <c r="AK4" s="19"/>
      <c r="AL4" s="19"/>
      <c r="AM4" s="19"/>
      <c r="AO4" s="19"/>
      <c r="AP4" s="13"/>
    </row>
    <row r="5" spans="1:44" x14ac:dyDescent="0.15">
      <c r="A5" s="8">
        <v>1880</v>
      </c>
      <c r="B5" s="9"/>
      <c r="C5" s="9"/>
      <c r="D5" s="9"/>
      <c r="E5" s="15"/>
      <c r="F5" s="9"/>
      <c r="G5" s="9"/>
      <c r="H5" s="9"/>
      <c r="I5" s="9"/>
      <c r="J5" s="9"/>
      <c r="K5" s="15"/>
      <c r="L5" s="9"/>
      <c r="M5" s="9"/>
      <c r="N5" s="18"/>
      <c r="O5" s="18"/>
      <c r="P5" s="18"/>
      <c r="Q5" s="9"/>
      <c r="R5" s="9"/>
      <c r="S5" s="9"/>
      <c r="T5" s="9"/>
      <c r="U5" s="15"/>
      <c r="V5" s="9"/>
      <c r="W5" s="9"/>
      <c r="X5" s="9"/>
      <c r="AA5" s="52"/>
      <c r="AB5" s="14"/>
      <c r="AG5" s="19"/>
      <c r="AH5" s="19"/>
      <c r="AI5" s="19"/>
      <c r="AR5" s="3"/>
    </row>
    <row r="6" spans="1:44" x14ac:dyDescent="0.15">
      <c r="A6" s="8">
        <v>1881</v>
      </c>
      <c r="B6" s="9"/>
      <c r="C6" s="9"/>
      <c r="D6" s="9"/>
      <c r="E6" s="15"/>
      <c r="F6" s="9"/>
      <c r="G6" s="9"/>
      <c r="H6" s="9"/>
      <c r="I6" s="9"/>
      <c r="J6" s="9"/>
      <c r="K6" s="15"/>
      <c r="L6" s="9"/>
      <c r="M6" s="9"/>
      <c r="N6" s="18"/>
      <c r="O6" s="18"/>
      <c r="P6" s="18"/>
      <c r="Q6" s="9"/>
      <c r="R6" s="9"/>
      <c r="S6" s="9"/>
      <c r="T6" s="9"/>
      <c r="U6" s="15"/>
      <c r="V6" s="9"/>
      <c r="W6" s="9"/>
      <c r="X6" s="9"/>
      <c r="AA6" s="52"/>
      <c r="AB6" s="14"/>
      <c r="AG6" s="19"/>
      <c r="AH6" s="19"/>
      <c r="AI6" s="19"/>
      <c r="AR6" s="3"/>
    </row>
    <row r="7" spans="1:44" x14ac:dyDescent="0.15">
      <c r="A7" s="8">
        <v>1882</v>
      </c>
      <c r="B7" s="9"/>
      <c r="C7" s="9"/>
      <c r="D7" s="9"/>
      <c r="E7" s="15"/>
      <c r="F7" s="9"/>
      <c r="G7" s="9"/>
      <c r="H7" s="9"/>
      <c r="I7" s="9"/>
      <c r="J7" s="9"/>
      <c r="K7" s="15"/>
      <c r="L7" s="9"/>
      <c r="M7" s="9"/>
      <c r="N7" s="18"/>
      <c r="O7" s="18"/>
      <c r="P7" s="18"/>
      <c r="Q7" s="9"/>
      <c r="R7" s="9"/>
      <c r="S7" s="9"/>
      <c r="T7" s="9"/>
      <c r="U7" s="15"/>
      <c r="V7" s="9"/>
      <c r="W7" s="9"/>
      <c r="X7" s="9"/>
      <c r="AA7" s="52"/>
      <c r="AB7" s="14"/>
      <c r="AG7" s="19"/>
      <c r="AH7" s="19"/>
      <c r="AI7" s="19"/>
      <c r="AR7" s="3"/>
    </row>
    <row r="8" spans="1:44" x14ac:dyDescent="0.15">
      <c r="A8" s="8">
        <v>1883</v>
      </c>
      <c r="B8" s="9"/>
      <c r="C8" s="9"/>
      <c r="D8" s="9"/>
      <c r="E8" s="15"/>
      <c r="F8" s="9"/>
      <c r="G8" s="9"/>
      <c r="H8" s="9"/>
      <c r="I8" s="9"/>
      <c r="J8" s="9"/>
      <c r="K8" s="15"/>
      <c r="L8" s="9"/>
      <c r="M8" s="9"/>
      <c r="N8" s="18"/>
      <c r="O8" s="18"/>
      <c r="P8" s="18"/>
      <c r="Q8" s="9"/>
      <c r="R8" s="9"/>
      <c r="S8" s="9"/>
      <c r="T8" s="9"/>
      <c r="U8" s="15"/>
      <c r="V8" s="9"/>
      <c r="W8" s="9"/>
      <c r="X8" s="9"/>
      <c r="AA8" s="52"/>
      <c r="AB8" s="14"/>
      <c r="AG8" s="19"/>
      <c r="AH8" s="19"/>
      <c r="AI8" s="19"/>
      <c r="AR8" s="3"/>
    </row>
    <row r="9" spans="1:44" x14ac:dyDescent="0.15">
      <c r="A9" s="8">
        <v>1884</v>
      </c>
      <c r="B9" s="9"/>
      <c r="C9" s="9"/>
      <c r="D9" s="9"/>
      <c r="E9" s="15"/>
      <c r="F9" s="9"/>
      <c r="G9" s="9"/>
      <c r="H9" s="9"/>
      <c r="I9" s="9"/>
      <c r="J9" s="9"/>
      <c r="K9" s="15"/>
      <c r="L9" s="9"/>
      <c r="M9" s="9"/>
      <c r="N9" s="18"/>
      <c r="O9" s="18"/>
      <c r="P9" s="18"/>
      <c r="Q9" s="9"/>
      <c r="R9" s="9"/>
      <c r="S9" s="9"/>
      <c r="T9" s="9"/>
      <c r="U9" s="15"/>
      <c r="V9" s="9"/>
      <c r="W9" s="9"/>
      <c r="X9" s="9"/>
      <c r="AA9" s="52"/>
      <c r="AB9" s="14"/>
      <c r="AG9" s="19"/>
      <c r="AH9" s="19"/>
      <c r="AI9" s="19"/>
      <c r="AR9" s="3"/>
    </row>
    <row r="10" spans="1:44" x14ac:dyDescent="0.15">
      <c r="A10" s="8">
        <v>1885</v>
      </c>
      <c r="B10" s="9" t="s">
        <v>8</v>
      </c>
      <c r="C10" s="9"/>
      <c r="D10" s="9"/>
      <c r="E10" s="15">
        <v>9.7000000000000003E-2</v>
      </c>
      <c r="F10" s="9"/>
      <c r="G10" s="9"/>
      <c r="H10" s="9" t="s">
        <v>8</v>
      </c>
      <c r="I10" s="9"/>
      <c r="J10" s="9"/>
      <c r="K10" s="15">
        <v>0.151</v>
      </c>
      <c r="L10" s="9"/>
      <c r="M10" s="9"/>
      <c r="N10" s="18"/>
      <c r="O10" s="18"/>
      <c r="P10" s="18"/>
      <c r="Q10" s="9"/>
      <c r="R10" s="9"/>
      <c r="S10" s="9"/>
      <c r="T10" s="9"/>
      <c r="U10" s="15"/>
      <c r="V10" s="9"/>
      <c r="W10" s="9"/>
      <c r="X10" s="9" t="s">
        <v>8</v>
      </c>
      <c r="AA10" s="52">
        <v>0.157</v>
      </c>
      <c r="AB10" s="14">
        <v>0.159</v>
      </c>
      <c r="AG10" s="19"/>
      <c r="AH10" s="19"/>
      <c r="AI10" s="19"/>
      <c r="AK10" s="9" t="s">
        <v>8</v>
      </c>
      <c r="AN10" s="14">
        <v>0.22700000000000001</v>
      </c>
      <c r="AR10" s="3"/>
    </row>
    <row r="11" spans="1:44" x14ac:dyDescent="0.15">
      <c r="A11" s="8">
        <v>1886</v>
      </c>
      <c r="B11" s="9" t="s">
        <v>8</v>
      </c>
      <c r="C11" s="9"/>
      <c r="D11" s="9"/>
      <c r="E11" s="15">
        <v>7.9000000000000001E-2</v>
      </c>
      <c r="F11" s="9"/>
      <c r="G11" s="9"/>
      <c r="H11" s="9" t="s">
        <v>8</v>
      </c>
      <c r="I11" s="9"/>
      <c r="J11" s="9"/>
      <c r="K11" s="15">
        <v>0.13200000000000001</v>
      </c>
      <c r="L11" s="9"/>
      <c r="M11" s="9"/>
      <c r="N11" s="18"/>
      <c r="O11" s="18"/>
      <c r="P11" s="18"/>
      <c r="Q11" s="9"/>
      <c r="R11" s="9"/>
      <c r="S11" s="9"/>
      <c r="T11" s="9"/>
      <c r="U11" s="15"/>
      <c r="V11" s="9"/>
      <c r="W11" s="9"/>
      <c r="X11" s="9" t="s">
        <v>8</v>
      </c>
      <c r="AA11" s="52">
        <v>0.154</v>
      </c>
      <c r="AB11" s="14">
        <v>0.156</v>
      </c>
      <c r="AG11" s="19"/>
      <c r="AH11" s="19"/>
      <c r="AI11" s="19"/>
      <c r="AK11" s="9" t="s">
        <v>8</v>
      </c>
      <c r="AN11" s="14">
        <v>0.22600000000000001</v>
      </c>
      <c r="AR11" s="3"/>
    </row>
    <row r="12" spans="1:44" x14ac:dyDescent="0.15">
      <c r="A12" s="8">
        <v>1887</v>
      </c>
      <c r="B12" s="9" t="s">
        <v>8</v>
      </c>
      <c r="C12" s="11"/>
      <c r="D12" s="11"/>
      <c r="E12" s="15">
        <v>7.9000000000000001E-2</v>
      </c>
      <c r="F12" s="11"/>
      <c r="G12" s="11"/>
      <c r="H12" s="9" t="s">
        <v>8</v>
      </c>
      <c r="I12" s="11"/>
      <c r="J12" s="11"/>
      <c r="K12" s="16">
        <v>0.13900000000000001</v>
      </c>
      <c r="L12" s="11"/>
      <c r="M12" s="11"/>
      <c r="N12" s="42"/>
      <c r="O12" s="42"/>
      <c r="P12" s="42"/>
      <c r="Q12" s="11"/>
      <c r="R12" s="11"/>
      <c r="S12" s="11"/>
      <c r="T12" s="11"/>
      <c r="U12" s="16"/>
      <c r="V12" s="11"/>
      <c r="W12" s="11"/>
      <c r="X12" s="9" t="s">
        <v>8</v>
      </c>
      <c r="AA12" s="52">
        <v>0.16</v>
      </c>
      <c r="AB12" s="14">
        <v>0.16</v>
      </c>
      <c r="AG12" s="19"/>
      <c r="AH12" s="19"/>
      <c r="AI12" s="19"/>
      <c r="AK12" s="9" t="s">
        <v>8</v>
      </c>
      <c r="AN12" s="14">
        <v>0.223</v>
      </c>
      <c r="AR12" s="3"/>
    </row>
    <row r="13" spans="1:44" x14ac:dyDescent="0.15">
      <c r="A13" s="8">
        <v>1888</v>
      </c>
      <c r="B13" s="11"/>
      <c r="C13" s="11"/>
      <c r="D13" s="11"/>
      <c r="E13" s="16"/>
      <c r="F13" s="11"/>
      <c r="G13" s="11"/>
      <c r="H13" s="11"/>
      <c r="I13" s="11"/>
      <c r="J13" s="11"/>
      <c r="K13" s="16"/>
      <c r="L13" s="11"/>
      <c r="M13" s="11"/>
      <c r="N13" s="42"/>
      <c r="O13" s="42"/>
      <c r="P13" s="42"/>
      <c r="Q13" s="11"/>
      <c r="R13" s="11"/>
      <c r="S13" s="11"/>
      <c r="T13" s="11"/>
      <c r="U13" s="16"/>
      <c r="V13" s="11"/>
      <c r="W13" s="11"/>
      <c r="X13" s="11"/>
      <c r="AA13" s="54">
        <f>AB13</f>
        <v>0.183</v>
      </c>
      <c r="AB13" s="14">
        <v>0.183</v>
      </c>
      <c r="AG13" s="19"/>
      <c r="AH13" s="19"/>
      <c r="AI13" s="19"/>
      <c r="AK13" s="11"/>
      <c r="AR13" s="3"/>
    </row>
    <row r="14" spans="1:44" x14ac:dyDescent="0.15">
      <c r="A14" s="8">
        <v>1889</v>
      </c>
      <c r="B14" s="11"/>
      <c r="C14" s="11"/>
      <c r="D14" s="11"/>
      <c r="E14" s="16"/>
      <c r="F14" s="11"/>
      <c r="G14" s="11"/>
      <c r="H14" s="11"/>
      <c r="I14" s="11"/>
      <c r="J14" s="11"/>
      <c r="K14" s="16"/>
      <c r="L14" s="11"/>
      <c r="M14" s="11"/>
      <c r="N14" s="42"/>
      <c r="O14" s="42"/>
      <c r="P14" s="42"/>
      <c r="Q14" s="11"/>
      <c r="R14" s="11"/>
      <c r="S14" s="11"/>
      <c r="T14" s="11"/>
      <c r="U14" s="16"/>
      <c r="V14" s="11"/>
      <c r="W14" s="11"/>
      <c r="X14" s="11"/>
      <c r="AA14" s="54">
        <f t="shared" ref="AA14:AA16" si="0">AB14</f>
        <v>0.20399999999999999</v>
      </c>
      <c r="AB14" s="14">
        <v>0.20399999999999999</v>
      </c>
      <c r="AG14" s="19"/>
      <c r="AH14" s="19"/>
      <c r="AI14" s="19"/>
      <c r="AK14" s="11"/>
      <c r="AR14" s="3"/>
    </row>
    <row r="15" spans="1:44" x14ac:dyDescent="0.15">
      <c r="A15" s="8">
        <v>1890</v>
      </c>
      <c r="B15" s="11"/>
      <c r="C15" s="11"/>
      <c r="D15" s="11"/>
      <c r="E15" s="16"/>
      <c r="F15" s="11"/>
      <c r="G15" s="11"/>
      <c r="H15" s="11"/>
      <c r="I15" s="11"/>
      <c r="J15" s="11"/>
      <c r="K15" s="16"/>
      <c r="L15" s="11"/>
      <c r="M15" s="11"/>
      <c r="N15" s="42"/>
      <c r="O15" s="42"/>
      <c r="P15" s="42"/>
      <c r="Q15" s="11"/>
      <c r="R15" s="11"/>
      <c r="S15" s="11"/>
      <c r="T15" s="11"/>
      <c r="U15" s="16"/>
      <c r="V15" s="11"/>
      <c r="W15" s="11"/>
      <c r="X15" s="11"/>
      <c r="AA15" s="54">
        <f t="shared" si="0"/>
        <v>0.223</v>
      </c>
      <c r="AB15" s="14">
        <v>0.223</v>
      </c>
      <c r="AG15" s="19"/>
      <c r="AH15" s="19"/>
      <c r="AI15" s="19"/>
      <c r="AK15" s="11"/>
      <c r="AR15" s="3"/>
    </row>
    <row r="16" spans="1:44" x14ac:dyDescent="0.15">
      <c r="A16" s="8">
        <v>1891</v>
      </c>
      <c r="B16" s="11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42"/>
      <c r="O16" s="42"/>
      <c r="P16" s="42"/>
      <c r="Q16" s="11"/>
      <c r="R16" s="11"/>
      <c r="S16" s="11"/>
      <c r="T16" s="11"/>
      <c r="U16" s="16"/>
      <c r="V16" s="11"/>
      <c r="W16" s="11"/>
      <c r="X16" s="11"/>
      <c r="AA16" s="54">
        <f t="shared" si="0"/>
        <v>0.26200000000000001</v>
      </c>
      <c r="AB16" s="14">
        <v>0.26200000000000001</v>
      </c>
      <c r="AG16" s="19"/>
      <c r="AH16" s="19"/>
      <c r="AI16" s="19"/>
      <c r="AK16" s="11"/>
      <c r="AR16" s="3"/>
    </row>
    <row r="17" spans="1:44" x14ac:dyDescent="0.15">
      <c r="A17" s="8">
        <v>1892</v>
      </c>
      <c r="B17" s="9" t="s">
        <v>8</v>
      </c>
      <c r="C17" s="11"/>
      <c r="D17" s="11"/>
      <c r="E17" s="16">
        <v>9.4E-2</v>
      </c>
      <c r="F17" s="11"/>
      <c r="G17" s="11"/>
      <c r="H17" s="9" t="s">
        <v>8</v>
      </c>
      <c r="I17" s="11"/>
      <c r="J17" s="11"/>
      <c r="K17" s="16">
        <v>0.155</v>
      </c>
      <c r="L17" s="11"/>
      <c r="M17" s="11"/>
      <c r="N17" s="42"/>
      <c r="O17" s="42"/>
      <c r="P17" s="42"/>
      <c r="Q17" s="11"/>
      <c r="R17" s="11"/>
      <c r="S17" s="11"/>
      <c r="T17" s="11"/>
      <c r="U17" s="16"/>
      <c r="V17" s="11"/>
      <c r="W17" s="11"/>
      <c r="X17" s="9" t="s">
        <v>8</v>
      </c>
      <c r="AA17" s="52">
        <v>0.184</v>
      </c>
      <c r="AB17" s="14">
        <v>0.28999999999999998</v>
      </c>
      <c r="AG17" s="19"/>
      <c r="AH17" s="19"/>
      <c r="AI17" s="19"/>
      <c r="AK17" s="9" t="s">
        <v>8</v>
      </c>
      <c r="AN17" s="14">
        <v>0.27</v>
      </c>
      <c r="AR17" s="3"/>
    </row>
    <row r="18" spans="1:44" x14ac:dyDescent="0.15">
      <c r="A18" s="8">
        <v>1893</v>
      </c>
      <c r="B18" s="11"/>
      <c r="C18" s="11"/>
      <c r="D18" s="11"/>
      <c r="E18" s="16"/>
      <c r="F18" s="11"/>
      <c r="G18" s="11"/>
      <c r="H18" s="11"/>
      <c r="I18" s="11"/>
      <c r="J18" s="11"/>
      <c r="K18" s="16"/>
      <c r="L18" s="11"/>
      <c r="M18" s="11"/>
      <c r="N18" s="42"/>
      <c r="O18" s="42"/>
      <c r="P18" s="42"/>
      <c r="Q18" s="11"/>
      <c r="R18" s="11"/>
      <c r="S18" s="11"/>
      <c r="T18" s="11"/>
      <c r="U18" s="16"/>
      <c r="V18" s="11"/>
      <c r="W18" s="11"/>
      <c r="X18" s="11"/>
      <c r="AA18" s="54">
        <f>AB18</f>
        <v>0.32700000000000001</v>
      </c>
      <c r="AB18" s="14">
        <v>0.32700000000000001</v>
      </c>
      <c r="AG18" s="19"/>
      <c r="AH18" s="19"/>
      <c r="AI18" s="19"/>
      <c r="AK18" s="11"/>
      <c r="AR18" s="3"/>
    </row>
    <row r="19" spans="1:44" x14ac:dyDescent="0.15">
      <c r="A19" s="8">
        <v>1894</v>
      </c>
      <c r="B19" s="9" t="s">
        <v>8</v>
      </c>
      <c r="C19" s="11"/>
      <c r="D19" s="11"/>
      <c r="E19" s="16">
        <v>0.107</v>
      </c>
      <c r="F19" s="11"/>
      <c r="G19" s="11"/>
      <c r="H19" s="9" t="s">
        <v>8</v>
      </c>
      <c r="I19" s="11"/>
      <c r="J19" s="11"/>
      <c r="K19" s="16">
        <v>0.17299999999999999</v>
      </c>
      <c r="L19" s="11"/>
      <c r="M19" s="11"/>
      <c r="N19" s="42"/>
      <c r="O19" s="42"/>
      <c r="P19" s="42"/>
      <c r="Q19" s="11"/>
      <c r="R19" s="11"/>
      <c r="S19" s="11"/>
      <c r="T19" s="11"/>
      <c r="U19" s="16"/>
      <c r="V19" s="11"/>
      <c r="W19" s="11"/>
      <c r="X19" s="9" t="s">
        <v>8</v>
      </c>
      <c r="AA19" s="52">
        <v>0.20599999999999999</v>
      </c>
      <c r="AB19" s="14">
        <v>0.39800000000000002</v>
      </c>
      <c r="AG19" s="19"/>
      <c r="AH19" s="19"/>
      <c r="AI19" s="19"/>
      <c r="AK19" s="9" t="s">
        <v>8</v>
      </c>
      <c r="AN19" s="14">
        <v>0.30199999999999999</v>
      </c>
      <c r="AR19" s="3"/>
    </row>
    <row r="20" spans="1:44" x14ac:dyDescent="0.15">
      <c r="A20" s="8">
        <v>1895</v>
      </c>
      <c r="B20" s="9" t="s">
        <v>8</v>
      </c>
      <c r="C20" s="11"/>
      <c r="D20" s="11"/>
      <c r="E20" s="16">
        <v>0.113</v>
      </c>
      <c r="F20" s="11"/>
      <c r="G20" s="11"/>
      <c r="H20" s="9" t="s">
        <v>8</v>
      </c>
      <c r="I20" s="11"/>
      <c r="J20" s="11"/>
      <c r="K20" s="16">
        <v>0.185</v>
      </c>
      <c r="L20" s="11"/>
      <c r="M20" s="11"/>
      <c r="N20" s="42"/>
      <c r="O20" s="42"/>
      <c r="P20" s="42"/>
      <c r="Q20" s="11"/>
      <c r="R20" s="11"/>
      <c r="S20" s="11"/>
      <c r="T20" s="11"/>
      <c r="U20" s="16"/>
      <c r="V20" s="11"/>
      <c r="W20" s="11"/>
      <c r="X20" s="9" t="s">
        <v>8</v>
      </c>
      <c r="AA20" s="52">
        <v>0.221</v>
      </c>
      <c r="AB20" s="14">
        <v>0.36499999999999999</v>
      </c>
      <c r="AG20" s="19"/>
      <c r="AH20" s="19"/>
      <c r="AI20" s="19"/>
      <c r="AK20" s="9" t="s">
        <v>8</v>
      </c>
      <c r="AN20" s="14">
        <v>0.315</v>
      </c>
      <c r="AR20" s="3"/>
    </row>
    <row r="21" spans="1:44" x14ac:dyDescent="0.15">
      <c r="A21" s="8">
        <v>1896</v>
      </c>
      <c r="B21" s="9" t="s">
        <v>8</v>
      </c>
      <c r="C21" s="11"/>
      <c r="D21" s="11"/>
      <c r="E21" s="16">
        <v>0.129</v>
      </c>
      <c r="F21" s="11"/>
      <c r="G21" s="11"/>
      <c r="H21" s="9" t="s">
        <v>8</v>
      </c>
      <c r="I21" s="11"/>
      <c r="J21" s="11"/>
      <c r="K21" s="16">
        <v>0.20599999999999999</v>
      </c>
      <c r="L21" s="11"/>
      <c r="M21" s="11"/>
      <c r="N21" s="42"/>
      <c r="O21" s="42"/>
      <c r="P21" s="42"/>
      <c r="Q21" s="11"/>
      <c r="R21" s="11"/>
      <c r="S21" s="11"/>
      <c r="T21" s="11"/>
      <c r="U21" s="16"/>
      <c r="V21" s="11"/>
      <c r="W21" s="11"/>
      <c r="X21" s="9" t="s">
        <v>8</v>
      </c>
      <c r="AA21" s="52">
        <v>0.26200000000000001</v>
      </c>
      <c r="AB21" s="14">
        <v>0.39</v>
      </c>
      <c r="AG21" s="19"/>
      <c r="AH21" s="19"/>
      <c r="AI21" s="19"/>
      <c r="AK21" s="9" t="s">
        <v>8</v>
      </c>
      <c r="AN21" s="14">
        <v>0.38</v>
      </c>
      <c r="AR21" s="3"/>
    </row>
    <row r="22" spans="1:44" x14ac:dyDescent="0.15">
      <c r="A22" s="8">
        <v>1897</v>
      </c>
      <c r="B22" s="9" t="s">
        <v>8</v>
      </c>
      <c r="C22" s="11"/>
      <c r="D22" s="11"/>
      <c r="E22" s="16">
        <v>0.16</v>
      </c>
      <c r="F22" s="11"/>
      <c r="G22" s="11"/>
      <c r="H22" s="9" t="s">
        <v>8</v>
      </c>
      <c r="I22" s="11"/>
      <c r="J22" s="11"/>
      <c r="K22" s="16">
        <v>0.247</v>
      </c>
      <c r="L22" s="11"/>
      <c r="M22" s="11"/>
      <c r="N22" s="42"/>
      <c r="O22" s="42"/>
      <c r="P22" s="42"/>
      <c r="Q22" s="11"/>
      <c r="R22" s="11"/>
      <c r="S22" s="11"/>
      <c r="T22" s="11"/>
      <c r="U22" s="16"/>
      <c r="V22" s="11"/>
      <c r="W22" s="11"/>
      <c r="X22" s="9" t="s">
        <v>8</v>
      </c>
      <c r="AA22" s="52">
        <v>0.28599999999999998</v>
      </c>
      <c r="AB22" s="14">
        <v>0.39</v>
      </c>
      <c r="AG22" s="19"/>
      <c r="AH22" s="19"/>
      <c r="AI22" s="19"/>
      <c r="AK22" s="9" t="s">
        <v>8</v>
      </c>
      <c r="AN22" s="14">
        <v>0.437</v>
      </c>
      <c r="AR22" s="3"/>
    </row>
    <row r="23" spans="1:44" x14ac:dyDescent="0.15">
      <c r="A23" s="8">
        <v>1898</v>
      </c>
      <c r="B23" s="9" t="s">
        <v>8</v>
      </c>
      <c r="C23" s="11"/>
      <c r="D23" s="11"/>
      <c r="E23" s="16">
        <v>0.17799999999999999</v>
      </c>
      <c r="F23" s="11"/>
      <c r="G23" s="11"/>
      <c r="H23" s="9" t="s">
        <v>8</v>
      </c>
      <c r="I23" s="11"/>
      <c r="J23" s="11"/>
      <c r="K23" s="16">
        <v>0.27500000000000002</v>
      </c>
      <c r="L23" s="11"/>
      <c r="M23" s="11"/>
      <c r="N23" s="42"/>
      <c r="O23" s="42"/>
      <c r="P23" s="42"/>
      <c r="Q23" s="11"/>
      <c r="R23" s="11"/>
      <c r="S23" s="11"/>
      <c r="T23" s="11"/>
      <c r="U23" s="16"/>
      <c r="V23" s="11"/>
      <c r="W23" s="11"/>
      <c r="X23" s="9" t="s">
        <v>8</v>
      </c>
      <c r="AA23" s="52">
        <v>0.32700000000000001</v>
      </c>
      <c r="AB23" s="14">
        <v>0.4</v>
      </c>
      <c r="AG23" s="19"/>
      <c r="AH23" s="19"/>
      <c r="AI23" s="19"/>
      <c r="AK23" s="9" t="s">
        <v>8</v>
      </c>
      <c r="AN23" s="14">
        <v>0.46800000000000003</v>
      </c>
      <c r="AR23" s="3"/>
    </row>
    <row r="24" spans="1:44" x14ac:dyDescent="0.15">
      <c r="A24" s="8">
        <v>1899</v>
      </c>
      <c r="B24" s="9" t="s">
        <v>8</v>
      </c>
      <c r="C24" s="11"/>
      <c r="D24" s="11"/>
      <c r="E24" s="16">
        <v>0.16900000000000001</v>
      </c>
      <c r="F24" s="11"/>
      <c r="G24" s="11"/>
      <c r="H24" s="9" t="s">
        <v>8</v>
      </c>
      <c r="I24" s="11"/>
      <c r="J24" s="11"/>
      <c r="K24" s="16">
        <v>0.26200000000000001</v>
      </c>
      <c r="L24" s="11"/>
      <c r="M24" s="11"/>
      <c r="N24" s="42"/>
      <c r="O24" s="42"/>
      <c r="P24" s="42"/>
      <c r="Q24" s="11"/>
      <c r="R24" s="11"/>
      <c r="S24" s="11"/>
      <c r="T24" s="11"/>
      <c r="U24" s="16"/>
      <c r="V24" s="11"/>
      <c r="W24" s="11"/>
      <c r="X24" s="9" t="s">
        <v>8</v>
      </c>
      <c r="AA24" s="52">
        <v>0.34399999999999997</v>
      </c>
      <c r="AB24" s="14">
        <v>0.4</v>
      </c>
      <c r="AG24" s="19"/>
      <c r="AH24" s="19"/>
      <c r="AI24" s="19"/>
      <c r="AK24" s="9" t="s">
        <v>8</v>
      </c>
      <c r="AN24" s="14">
        <v>0.50600000000000001</v>
      </c>
      <c r="AR24" s="3"/>
    </row>
    <row r="25" spans="1:44" x14ac:dyDescent="0.15">
      <c r="A25" s="8">
        <v>1900</v>
      </c>
      <c r="B25" s="9" t="s">
        <v>8</v>
      </c>
      <c r="C25" s="11"/>
      <c r="D25" s="11"/>
      <c r="E25" s="16">
        <v>0.19</v>
      </c>
      <c r="F25" s="11"/>
      <c r="G25" s="11"/>
      <c r="H25" s="9" t="s">
        <v>8</v>
      </c>
      <c r="I25" s="11"/>
      <c r="J25" s="11"/>
      <c r="K25" s="16">
        <v>0.3</v>
      </c>
      <c r="L25" s="11"/>
      <c r="M25" s="11"/>
      <c r="N25" s="42"/>
      <c r="O25" s="42"/>
      <c r="P25" s="42"/>
      <c r="Q25" s="11"/>
      <c r="R25" s="11"/>
      <c r="S25" s="11"/>
      <c r="T25" s="11"/>
      <c r="U25" s="16"/>
      <c r="V25" s="11"/>
      <c r="W25" s="11"/>
      <c r="X25" s="9" t="s">
        <v>8</v>
      </c>
      <c r="AA25" s="52">
        <v>0.37</v>
      </c>
      <c r="AB25" s="14">
        <v>0.41</v>
      </c>
      <c r="AG25" s="19"/>
      <c r="AH25" s="19"/>
      <c r="AI25" s="19"/>
      <c r="AK25" s="9" t="s">
        <v>8</v>
      </c>
      <c r="AN25" s="14">
        <v>0.54</v>
      </c>
      <c r="AR25" s="3">
        <v>100</v>
      </c>
    </row>
    <row r="26" spans="1:44" x14ac:dyDescent="0.15">
      <c r="A26" s="8">
        <v>1901</v>
      </c>
      <c r="B26" s="9" t="s">
        <v>8</v>
      </c>
      <c r="C26" s="11"/>
      <c r="D26" s="11"/>
      <c r="E26" s="16">
        <v>0.2</v>
      </c>
      <c r="F26" s="11"/>
      <c r="G26" s="11"/>
      <c r="H26" s="9" t="s">
        <v>8</v>
      </c>
      <c r="I26" s="11"/>
      <c r="J26" s="11"/>
      <c r="K26" s="16">
        <v>0.32</v>
      </c>
      <c r="L26" s="11"/>
      <c r="M26" s="11"/>
      <c r="N26" s="42"/>
      <c r="O26" s="42"/>
      <c r="P26" s="42"/>
      <c r="Q26" s="11"/>
      <c r="R26" s="11"/>
      <c r="S26" s="11"/>
      <c r="T26" s="11"/>
      <c r="U26" s="16"/>
      <c r="V26" s="11"/>
      <c r="W26" s="11"/>
      <c r="X26" s="9" t="s">
        <v>8</v>
      </c>
      <c r="AA26" s="52">
        <v>0.39</v>
      </c>
      <c r="AB26" s="14">
        <v>0.42</v>
      </c>
      <c r="AG26" s="19"/>
      <c r="AH26" s="19"/>
      <c r="AI26" s="19"/>
      <c r="AK26" s="9" t="s">
        <v>8</v>
      </c>
      <c r="AN26" s="14">
        <v>0.59</v>
      </c>
      <c r="AR26" s="3">
        <v>100.7</v>
      </c>
    </row>
    <row r="27" spans="1:44" x14ac:dyDescent="0.15">
      <c r="A27" s="8">
        <v>1902</v>
      </c>
      <c r="B27" s="9" t="s">
        <v>8</v>
      </c>
      <c r="C27" s="11"/>
      <c r="D27" s="11"/>
      <c r="E27" s="16">
        <v>0.19</v>
      </c>
      <c r="F27" s="11"/>
      <c r="G27" s="11"/>
      <c r="H27" s="9" t="s">
        <v>8</v>
      </c>
      <c r="I27" s="11"/>
      <c r="J27" s="11"/>
      <c r="K27" s="16">
        <v>0.32</v>
      </c>
      <c r="L27" s="11"/>
      <c r="M27" s="11"/>
      <c r="N27" s="42"/>
      <c r="O27" s="42"/>
      <c r="P27" s="42"/>
      <c r="Q27" s="11"/>
      <c r="R27" s="11"/>
      <c r="S27" s="11"/>
      <c r="T27" s="11"/>
      <c r="U27" s="16"/>
      <c r="V27" s="11"/>
      <c r="W27" s="11"/>
      <c r="X27" s="9" t="s">
        <v>8</v>
      </c>
      <c r="AA27" s="52">
        <v>0.39</v>
      </c>
      <c r="AB27" s="14">
        <v>0.49</v>
      </c>
      <c r="AG27" s="19"/>
      <c r="AH27" s="19"/>
      <c r="AI27" s="19"/>
      <c r="AK27" s="9" t="s">
        <v>8</v>
      </c>
      <c r="AN27" s="14">
        <v>0.57999999999999996</v>
      </c>
      <c r="AR27" s="3">
        <v>104.5</v>
      </c>
    </row>
    <row r="28" spans="1:44" x14ac:dyDescent="0.15">
      <c r="A28" s="8">
        <v>1903</v>
      </c>
      <c r="B28" s="9" t="s">
        <v>8</v>
      </c>
      <c r="C28" s="11"/>
      <c r="D28" s="11"/>
      <c r="E28" s="16">
        <v>0.19</v>
      </c>
      <c r="F28" s="11"/>
      <c r="G28" s="11"/>
      <c r="H28" s="9" t="s">
        <v>8</v>
      </c>
      <c r="I28" s="11"/>
      <c r="J28" s="11"/>
      <c r="K28" s="16">
        <v>0.31</v>
      </c>
      <c r="L28" s="11"/>
      <c r="M28" s="11"/>
      <c r="N28" s="42"/>
      <c r="O28" s="42"/>
      <c r="P28" s="42"/>
      <c r="Q28" s="11"/>
      <c r="R28" s="11"/>
      <c r="S28" s="11"/>
      <c r="T28" s="11"/>
      <c r="U28" s="16"/>
      <c r="V28" s="11"/>
      <c r="W28" s="11"/>
      <c r="X28" s="9" t="s">
        <v>8</v>
      </c>
      <c r="AA28" s="52">
        <v>0.4</v>
      </c>
      <c r="AB28" s="14">
        <v>0.53</v>
      </c>
      <c r="AG28" s="19"/>
      <c r="AH28" s="19"/>
      <c r="AI28" s="19"/>
      <c r="AK28" s="9" t="s">
        <v>8</v>
      </c>
      <c r="AN28" s="14">
        <v>0.59</v>
      </c>
      <c r="AR28" s="3">
        <v>106.6</v>
      </c>
    </row>
    <row r="29" spans="1:44" x14ac:dyDescent="0.15">
      <c r="A29" s="8">
        <v>1904</v>
      </c>
      <c r="B29" s="9" t="s">
        <v>8</v>
      </c>
      <c r="C29" s="11"/>
      <c r="D29" s="11"/>
      <c r="E29" s="16">
        <v>0.2</v>
      </c>
      <c r="F29" s="11"/>
      <c r="G29" s="11"/>
      <c r="H29" s="9" t="s">
        <v>8</v>
      </c>
      <c r="I29" s="11"/>
      <c r="J29" s="11"/>
      <c r="K29" s="16">
        <v>0.33</v>
      </c>
      <c r="L29" s="11"/>
      <c r="M29" s="11"/>
      <c r="N29" s="42"/>
      <c r="O29" s="42"/>
      <c r="P29" s="42"/>
      <c r="Q29" s="11"/>
      <c r="R29" s="11"/>
      <c r="S29" s="11"/>
      <c r="T29" s="11"/>
      <c r="U29" s="16"/>
      <c r="V29" s="11"/>
      <c r="W29" s="11"/>
      <c r="X29" s="9" t="s">
        <v>8</v>
      </c>
      <c r="AA29" s="52">
        <v>0.4</v>
      </c>
      <c r="AB29" s="14">
        <v>0.52</v>
      </c>
      <c r="AG29" s="19"/>
      <c r="AH29" s="19"/>
      <c r="AI29" s="19"/>
      <c r="AK29" s="9" t="s">
        <v>8</v>
      </c>
      <c r="AN29" s="14">
        <v>0.59</v>
      </c>
      <c r="AR29" s="3">
        <v>103.8</v>
      </c>
    </row>
    <row r="30" spans="1:44" x14ac:dyDescent="0.15">
      <c r="A30" s="8">
        <v>1905</v>
      </c>
      <c r="B30" s="9" t="s">
        <v>8</v>
      </c>
      <c r="C30" s="11"/>
      <c r="D30" s="11"/>
      <c r="E30" s="16">
        <v>0.2</v>
      </c>
      <c r="F30" s="11"/>
      <c r="G30" s="11"/>
      <c r="H30" s="9" t="s">
        <v>8</v>
      </c>
      <c r="I30" s="11"/>
      <c r="J30" s="11"/>
      <c r="K30" s="16">
        <v>0.32</v>
      </c>
      <c r="L30" s="11"/>
      <c r="M30" s="11"/>
      <c r="N30" s="42"/>
      <c r="O30" s="42"/>
      <c r="P30" s="42"/>
      <c r="Q30" s="11"/>
      <c r="R30" s="11"/>
      <c r="S30" s="11"/>
      <c r="T30" s="11"/>
      <c r="U30" s="16"/>
      <c r="V30" s="11"/>
      <c r="W30" s="11"/>
      <c r="X30" s="9" t="s">
        <v>8</v>
      </c>
      <c r="AA30" s="52">
        <v>0.41</v>
      </c>
      <c r="AB30" s="14">
        <v>0.53</v>
      </c>
      <c r="AG30" s="19"/>
      <c r="AH30" s="19"/>
      <c r="AI30" s="19"/>
      <c r="AK30" s="9" t="s">
        <v>8</v>
      </c>
      <c r="AN30" s="14">
        <v>0.6</v>
      </c>
      <c r="AR30" s="3">
        <v>113.1</v>
      </c>
    </row>
    <row r="31" spans="1:44" x14ac:dyDescent="0.15">
      <c r="A31" s="8">
        <v>1906</v>
      </c>
      <c r="B31" s="9" t="s">
        <v>8</v>
      </c>
      <c r="C31" s="11"/>
      <c r="D31" s="11"/>
      <c r="E31" s="16">
        <v>0.21</v>
      </c>
      <c r="F31" s="11"/>
      <c r="G31" s="11"/>
      <c r="H31" s="9" t="s">
        <v>8</v>
      </c>
      <c r="I31" s="11"/>
      <c r="J31" s="11"/>
      <c r="K31" s="16">
        <v>0.34</v>
      </c>
      <c r="L31" s="11"/>
      <c r="M31" s="11"/>
      <c r="N31" s="42"/>
      <c r="O31" s="42"/>
      <c r="P31" s="42"/>
      <c r="Q31" s="11"/>
      <c r="R31" s="11"/>
      <c r="S31" s="11"/>
      <c r="T31" s="11"/>
      <c r="U31" s="16"/>
      <c r="V31" s="11"/>
      <c r="W31" s="11"/>
      <c r="X31" s="9" t="s">
        <v>8</v>
      </c>
      <c r="AA31" s="52">
        <v>0.42</v>
      </c>
      <c r="AB31" s="14">
        <v>0.56000000000000005</v>
      </c>
      <c r="AG31" s="19"/>
      <c r="AH31" s="19"/>
      <c r="AI31" s="19"/>
      <c r="AK31" s="9" t="s">
        <v>8</v>
      </c>
      <c r="AN31" s="14">
        <v>0.65</v>
      </c>
      <c r="AR31" s="3">
        <v>119.6</v>
      </c>
    </row>
    <row r="32" spans="1:44" x14ac:dyDescent="0.15">
      <c r="A32" s="8">
        <v>1907</v>
      </c>
      <c r="B32" s="9" t="s">
        <v>8</v>
      </c>
      <c r="C32" s="11"/>
      <c r="D32" s="11"/>
      <c r="E32" s="16">
        <v>0.22</v>
      </c>
      <c r="F32" s="11"/>
      <c r="G32" s="11"/>
      <c r="H32" s="9" t="s">
        <v>8</v>
      </c>
      <c r="I32" s="11"/>
      <c r="J32" s="11"/>
      <c r="K32" s="16">
        <v>0.36</v>
      </c>
      <c r="L32" s="11"/>
      <c r="M32" s="11"/>
      <c r="N32" s="42"/>
      <c r="O32" s="42"/>
      <c r="P32" s="42"/>
      <c r="Q32" s="11"/>
      <c r="R32" s="11"/>
      <c r="S32" s="11"/>
      <c r="T32" s="11"/>
      <c r="U32" s="16"/>
      <c r="V32" s="11"/>
      <c r="W32" s="11"/>
      <c r="X32" s="9" t="s">
        <v>8</v>
      </c>
      <c r="AA32" s="52">
        <v>0.49</v>
      </c>
      <c r="AB32" s="14">
        <v>0.57999999999999996</v>
      </c>
      <c r="AG32" s="19"/>
      <c r="AH32" s="19"/>
      <c r="AI32" s="19"/>
      <c r="AK32" s="9" t="s">
        <v>8</v>
      </c>
      <c r="AN32" s="14">
        <v>0.75</v>
      </c>
      <c r="AR32" s="3">
        <v>134.69999999999999</v>
      </c>
    </row>
    <row r="33" spans="1:44" x14ac:dyDescent="0.15">
      <c r="A33" s="8">
        <v>1908</v>
      </c>
      <c r="B33" s="9" t="s">
        <v>8</v>
      </c>
      <c r="C33" s="11"/>
      <c r="D33" s="11"/>
      <c r="E33" s="16">
        <v>0.23</v>
      </c>
      <c r="F33" s="11"/>
      <c r="G33" s="11"/>
      <c r="H33" s="9" t="s">
        <v>8</v>
      </c>
      <c r="I33" s="11"/>
      <c r="J33" s="11"/>
      <c r="K33" s="16">
        <v>0.39</v>
      </c>
      <c r="L33" s="11"/>
      <c r="M33" s="11"/>
      <c r="N33" s="42"/>
      <c r="O33" s="42"/>
      <c r="P33" s="42"/>
      <c r="Q33" s="11"/>
      <c r="R33" s="11"/>
      <c r="S33" s="11"/>
      <c r="T33" s="11"/>
      <c r="U33" s="16"/>
      <c r="V33" s="11"/>
      <c r="W33" s="11"/>
      <c r="X33" s="9" t="s">
        <v>8</v>
      </c>
      <c r="AA33" s="52">
        <v>0.53</v>
      </c>
      <c r="AB33" s="14">
        <v>0.59</v>
      </c>
      <c r="AG33" s="19"/>
      <c r="AH33" s="19"/>
      <c r="AI33" s="19"/>
      <c r="AK33" s="9" t="s">
        <v>8</v>
      </c>
      <c r="AN33" s="14">
        <v>0.81</v>
      </c>
      <c r="AR33" s="3">
        <v>141.9</v>
      </c>
    </row>
    <row r="34" spans="1:44" x14ac:dyDescent="0.15">
      <c r="A34" s="8">
        <v>1909</v>
      </c>
      <c r="B34" s="9" t="s">
        <v>8</v>
      </c>
      <c r="C34" s="11"/>
      <c r="D34" s="11"/>
      <c r="E34" s="16">
        <v>0.23</v>
      </c>
      <c r="F34" s="11"/>
      <c r="G34" s="11"/>
      <c r="H34" s="9" t="s">
        <v>8</v>
      </c>
      <c r="I34" s="11"/>
      <c r="J34" s="11"/>
      <c r="K34" s="16">
        <v>0.38</v>
      </c>
      <c r="L34" s="11"/>
      <c r="M34" s="11"/>
      <c r="N34" s="42"/>
      <c r="O34" s="42"/>
      <c r="P34" s="42"/>
      <c r="Q34" s="11"/>
      <c r="R34" s="11"/>
      <c r="S34" s="11"/>
      <c r="T34" s="11"/>
      <c r="U34" s="16"/>
      <c r="V34" s="11"/>
      <c r="W34" s="11"/>
      <c r="X34" s="9" t="s">
        <v>8</v>
      </c>
      <c r="AA34" s="52">
        <v>0.52</v>
      </c>
      <c r="AB34" s="14">
        <v>0.56000000000000005</v>
      </c>
      <c r="AG34" s="19"/>
      <c r="AH34" s="19"/>
      <c r="AI34" s="19"/>
      <c r="AK34" s="9" t="s">
        <v>8</v>
      </c>
      <c r="AN34" s="14">
        <v>0.8</v>
      </c>
      <c r="AR34" s="3">
        <v>144</v>
      </c>
    </row>
    <row r="35" spans="1:44" x14ac:dyDescent="0.15">
      <c r="A35" s="8">
        <v>1910</v>
      </c>
      <c r="B35" s="9" t="s">
        <v>8</v>
      </c>
      <c r="C35" s="11"/>
      <c r="D35" s="11"/>
      <c r="E35" s="16">
        <v>0.24</v>
      </c>
      <c r="F35" s="11"/>
      <c r="G35" s="11"/>
      <c r="H35" s="9" t="s">
        <v>8</v>
      </c>
      <c r="I35" s="11"/>
      <c r="J35" s="11"/>
      <c r="K35" s="16">
        <v>0.39</v>
      </c>
      <c r="L35" s="11"/>
      <c r="M35" s="11"/>
      <c r="N35" s="42"/>
      <c r="O35" s="42"/>
      <c r="P35" s="42"/>
      <c r="Q35" s="11"/>
      <c r="R35" s="11"/>
      <c r="S35" s="11"/>
      <c r="T35" s="11"/>
      <c r="U35" s="16"/>
      <c r="V35" s="11"/>
      <c r="W35" s="11"/>
      <c r="X35" s="9" t="s">
        <v>8</v>
      </c>
      <c r="AA35" s="52">
        <v>0.53</v>
      </c>
      <c r="AB35" s="14"/>
      <c r="AG35" s="19"/>
      <c r="AH35" s="19"/>
      <c r="AI35" s="19"/>
      <c r="AK35" s="9" t="s">
        <v>8</v>
      </c>
      <c r="AN35" s="14">
        <v>0.8</v>
      </c>
      <c r="AR35" s="3">
        <v>147.30000000000001</v>
      </c>
    </row>
    <row r="36" spans="1:44" x14ac:dyDescent="0.15">
      <c r="A36" s="8">
        <v>1911</v>
      </c>
      <c r="B36" s="9" t="s">
        <v>8</v>
      </c>
      <c r="C36" s="11"/>
      <c r="D36" s="11"/>
      <c r="E36" s="16">
        <v>0.25</v>
      </c>
      <c r="F36" s="11"/>
      <c r="G36" s="11"/>
      <c r="H36" s="9" t="s">
        <v>8</v>
      </c>
      <c r="I36" s="11"/>
      <c r="J36" s="11"/>
      <c r="K36" s="16">
        <v>0.42</v>
      </c>
      <c r="L36" s="11"/>
      <c r="M36" s="11"/>
      <c r="N36" s="42"/>
      <c r="O36" s="42"/>
      <c r="P36" s="42"/>
      <c r="Q36" s="11"/>
      <c r="R36" s="11"/>
      <c r="S36" s="11"/>
      <c r="T36" s="11"/>
      <c r="U36" s="16"/>
      <c r="V36" s="11"/>
      <c r="W36" s="11"/>
      <c r="X36" s="9" t="s">
        <v>8</v>
      </c>
      <c r="AA36" s="52">
        <v>0.56000000000000005</v>
      </c>
      <c r="AB36" s="14">
        <v>2.04</v>
      </c>
      <c r="AG36" s="19"/>
      <c r="AH36" s="19"/>
      <c r="AI36" s="19"/>
      <c r="AK36" s="9" t="s">
        <v>8</v>
      </c>
      <c r="AN36" s="14">
        <v>0.83</v>
      </c>
      <c r="AR36" s="3">
        <v>153.1</v>
      </c>
    </row>
    <row r="37" spans="1:44" x14ac:dyDescent="0.15">
      <c r="A37" s="8">
        <v>1912</v>
      </c>
      <c r="B37" s="9" t="s">
        <v>8</v>
      </c>
      <c r="C37" s="11"/>
      <c r="D37" s="11"/>
      <c r="E37" s="16">
        <v>0.27</v>
      </c>
      <c r="F37" s="11"/>
      <c r="G37" s="11"/>
      <c r="H37" s="9" t="s">
        <v>8</v>
      </c>
      <c r="I37" s="11"/>
      <c r="J37" s="11"/>
      <c r="K37" s="16">
        <v>0.44</v>
      </c>
      <c r="L37" s="11"/>
      <c r="M37" s="11"/>
      <c r="N37" s="42"/>
      <c r="O37" s="42"/>
      <c r="P37" s="42"/>
      <c r="Q37" s="11"/>
      <c r="R37" s="11"/>
      <c r="S37" s="11"/>
      <c r="T37" s="11"/>
      <c r="U37" s="16"/>
      <c r="V37" s="11"/>
      <c r="W37" s="11"/>
      <c r="X37" s="9" t="s">
        <v>8</v>
      </c>
      <c r="AA37" s="52">
        <v>0.57999999999999996</v>
      </c>
      <c r="AB37" s="14">
        <v>1.99</v>
      </c>
      <c r="AG37" s="19"/>
      <c r="AH37" s="19"/>
      <c r="AI37" s="19"/>
      <c r="AK37" s="9" t="s">
        <v>8</v>
      </c>
      <c r="AN37" s="14">
        <v>0.87</v>
      </c>
      <c r="AR37" s="3">
        <v>159.30000000000001</v>
      </c>
    </row>
    <row r="38" spans="1:44" x14ac:dyDescent="0.15">
      <c r="A38" s="8">
        <v>1913</v>
      </c>
      <c r="B38" s="9" t="s">
        <v>8</v>
      </c>
      <c r="C38" s="11"/>
      <c r="D38" s="11"/>
      <c r="E38" s="16">
        <v>0.28999999999999998</v>
      </c>
      <c r="F38" s="11"/>
      <c r="G38" s="11"/>
      <c r="H38" s="9" t="s">
        <v>8</v>
      </c>
      <c r="I38" s="11"/>
      <c r="J38" s="11"/>
      <c r="K38" s="16">
        <v>0.46</v>
      </c>
      <c r="L38" s="11"/>
      <c r="M38" s="11"/>
      <c r="N38" s="42"/>
      <c r="O38" s="42"/>
      <c r="P38" s="42"/>
      <c r="Q38" s="11"/>
      <c r="R38" s="11"/>
      <c r="S38" s="11"/>
      <c r="T38" s="11"/>
      <c r="U38" s="16"/>
      <c r="V38" s="11"/>
      <c r="W38" s="11"/>
      <c r="X38" s="9" t="s">
        <v>8</v>
      </c>
      <c r="AA38" s="52">
        <v>0.59</v>
      </c>
      <c r="AB38" s="14">
        <v>2.1800000000000002</v>
      </c>
      <c r="AG38" s="19"/>
      <c r="AH38" s="19"/>
      <c r="AI38" s="19"/>
      <c r="AK38" s="9" t="s">
        <v>8</v>
      </c>
      <c r="AN38" s="14">
        <v>0.88</v>
      </c>
      <c r="AR38" s="3">
        <v>161.6</v>
      </c>
    </row>
    <row r="39" spans="1:44" x14ac:dyDescent="0.15">
      <c r="A39" s="8">
        <v>1914</v>
      </c>
      <c r="B39" s="9" t="s">
        <v>8</v>
      </c>
      <c r="C39" s="11"/>
      <c r="D39" s="11"/>
      <c r="E39" s="16">
        <v>0.3</v>
      </c>
      <c r="F39" s="11"/>
      <c r="G39" s="11"/>
      <c r="H39" s="9" t="s">
        <v>8</v>
      </c>
      <c r="I39" s="11"/>
      <c r="J39" s="11"/>
      <c r="K39" s="16">
        <v>0.47</v>
      </c>
      <c r="L39" s="11"/>
      <c r="M39" s="11"/>
      <c r="N39" s="42"/>
      <c r="O39" s="42"/>
      <c r="P39" s="42"/>
      <c r="Q39" s="11"/>
      <c r="R39" s="11"/>
      <c r="S39" s="11"/>
      <c r="T39" s="11"/>
      <c r="U39" s="16"/>
      <c r="V39" s="11"/>
      <c r="W39" s="11"/>
      <c r="X39" s="9" t="s">
        <v>8</v>
      </c>
      <c r="AA39" s="52">
        <v>0.56000000000000005</v>
      </c>
      <c r="AB39" s="14">
        <v>2.17</v>
      </c>
      <c r="AG39" s="19"/>
      <c r="AH39" s="19"/>
      <c r="AI39" s="19"/>
      <c r="AK39" s="9" t="s">
        <v>8</v>
      </c>
      <c r="AN39" s="14">
        <v>0.86</v>
      </c>
      <c r="AR39" s="3">
        <v>160.1</v>
      </c>
    </row>
    <row r="40" spans="1:44" x14ac:dyDescent="0.15">
      <c r="A40" s="8">
        <v>1915</v>
      </c>
      <c r="B40" s="9" t="s">
        <v>8</v>
      </c>
      <c r="C40" s="11"/>
      <c r="D40" s="11"/>
      <c r="E40" s="16">
        <v>0.28999999999999998</v>
      </c>
      <c r="F40" s="11"/>
      <c r="G40" s="11"/>
      <c r="H40" s="9" t="s">
        <v>8</v>
      </c>
      <c r="I40" s="11"/>
      <c r="J40" s="11"/>
      <c r="K40" s="16">
        <v>0.46</v>
      </c>
      <c r="L40" s="11"/>
      <c r="M40" s="11"/>
      <c r="N40" s="42"/>
      <c r="O40" s="42"/>
      <c r="P40" s="42"/>
      <c r="Q40" s="11"/>
      <c r="R40" s="11"/>
      <c r="S40" s="11"/>
      <c r="T40" s="11"/>
      <c r="U40" s="16"/>
      <c r="V40" s="11"/>
      <c r="W40" s="11"/>
      <c r="X40" s="9" t="s">
        <v>8</v>
      </c>
      <c r="AA40" s="52">
        <v>0.55000000000000004</v>
      </c>
      <c r="AB40" s="14">
        <v>2.16</v>
      </c>
      <c r="AG40" s="19"/>
      <c r="AH40" s="19"/>
      <c r="AI40" s="19"/>
      <c r="AK40" s="9" t="s">
        <v>8</v>
      </c>
      <c r="AN40" s="14">
        <v>0.84</v>
      </c>
      <c r="AR40" s="3">
        <v>160.19999999999999</v>
      </c>
    </row>
    <row r="41" spans="1:44" x14ac:dyDescent="0.15">
      <c r="A41" s="8">
        <v>1916</v>
      </c>
      <c r="B41" s="9" t="s">
        <v>8</v>
      </c>
      <c r="C41" s="11"/>
      <c r="D41" s="11"/>
      <c r="E41" s="16">
        <v>0.3</v>
      </c>
      <c r="F41" s="11"/>
      <c r="G41" s="11"/>
      <c r="H41" s="9" t="s">
        <v>8</v>
      </c>
      <c r="I41" s="11"/>
      <c r="J41" s="11"/>
      <c r="K41" s="16">
        <v>0.48</v>
      </c>
      <c r="L41" s="11"/>
      <c r="M41" s="11"/>
      <c r="N41" s="42"/>
      <c r="O41" s="42"/>
      <c r="P41" s="42"/>
      <c r="Q41" s="11"/>
      <c r="R41" s="11"/>
      <c r="S41" s="11"/>
      <c r="T41" s="11"/>
      <c r="U41" s="16"/>
      <c r="V41" s="11"/>
      <c r="W41" s="11"/>
      <c r="X41" s="9" t="s">
        <v>8</v>
      </c>
      <c r="AA41" s="52">
        <v>0.56999999999999995</v>
      </c>
      <c r="AB41" s="14">
        <v>2.13</v>
      </c>
      <c r="AG41" s="19"/>
      <c r="AH41" s="19"/>
      <c r="AI41" s="19"/>
      <c r="AK41" s="9" t="s">
        <v>8</v>
      </c>
      <c r="AN41" s="14">
        <v>0.85</v>
      </c>
      <c r="AR41" s="3">
        <v>169.2</v>
      </c>
    </row>
    <row r="42" spans="1:44" x14ac:dyDescent="0.15">
      <c r="A42" s="8">
        <v>1917</v>
      </c>
      <c r="B42" s="9" t="s">
        <v>8</v>
      </c>
      <c r="C42" s="11"/>
      <c r="D42" s="11"/>
      <c r="E42" s="16">
        <v>0.34</v>
      </c>
      <c r="F42" s="11"/>
      <c r="G42" s="11"/>
      <c r="H42" s="9" t="s">
        <v>8</v>
      </c>
      <c r="I42" s="11"/>
      <c r="J42" s="11"/>
      <c r="K42" s="16">
        <v>0.56000000000000005</v>
      </c>
      <c r="L42" s="11"/>
      <c r="M42" s="11"/>
      <c r="N42" s="42"/>
      <c r="O42" s="42"/>
      <c r="P42" s="42"/>
      <c r="Q42" s="11"/>
      <c r="R42" s="11"/>
      <c r="S42" s="11"/>
      <c r="T42" s="11"/>
      <c r="U42" s="16"/>
      <c r="V42" s="11"/>
      <c r="W42" s="11"/>
      <c r="X42" s="9" t="s">
        <v>8</v>
      </c>
      <c r="AA42" s="52">
        <v>0.7</v>
      </c>
      <c r="AB42" s="14">
        <v>2.0499999999999998</v>
      </c>
      <c r="AG42" s="19"/>
      <c r="AH42" s="19"/>
      <c r="AI42" s="19"/>
      <c r="AK42" s="9" t="s">
        <v>8</v>
      </c>
      <c r="AN42" s="14">
        <v>0.96</v>
      </c>
      <c r="AR42" s="3">
        <v>194.9</v>
      </c>
    </row>
    <row r="43" spans="1:44" x14ac:dyDescent="0.15">
      <c r="A43" s="8">
        <v>1918</v>
      </c>
      <c r="B43" s="9" t="s">
        <v>8</v>
      </c>
      <c r="C43" s="11"/>
      <c r="D43" s="11"/>
      <c r="E43" s="16">
        <v>0.47</v>
      </c>
      <c r="F43" s="11"/>
      <c r="G43" s="11"/>
      <c r="H43" s="9" t="s">
        <v>8</v>
      </c>
      <c r="I43" s="11"/>
      <c r="J43" s="11"/>
      <c r="K43" s="16">
        <v>0.75</v>
      </c>
      <c r="L43" s="11"/>
      <c r="M43" s="11"/>
      <c r="N43" s="42"/>
      <c r="O43" s="42"/>
      <c r="P43" s="42"/>
      <c r="Q43" s="11"/>
      <c r="R43" s="11"/>
      <c r="S43" s="11"/>
      <c r="T43" s="11"/>
      <c r="U43" s="16"/>
      <c r="V43" s="11"/>
      <c r="W43" s="11"/>
      <c r="X43" s="9" t="s">
        <v>8</v>
      </c>
      <c r="AA43" s="52">
        <v>0.96</v>
      </c>
      <c r="AB43" s="14"/>
      <c r="AG43" s="19"/>
      <c r="AH43" s="19"/>
      <c r="AI43" s="19"/>
      <c r="AK43" s="9" t="s">
        <v>8</v>
      </c>
      <c r="AN43" s="14">
        <v>1.3</v>
      </c>
      <c r="AR43" s="3">
        <v>257.7</v>
      </c>
    </row>
    <row r="44" spans="1:44" x14ac:dyDescent="0.15">
      <c r="A44" s="8">
        <v>1919</v>
      </c>
      <c r="B44" s="9" t="s">
        <v>8</v>
      </c>
      <c r="C44" s="11"/>
      <c r="D44" s="11"/>
      <c r="E44" s="16">
        <v>0.74</v>
      </c>
      <c r="F44" s="11"/>
      <c r="G44" s="11"/>
      <c r="H44" s="9" t="s">
        <v>8</v>
      </c>
      <c r="I44" s="11"/>
      <c r="J44" s="11"/>
      <c r="K44" s="16">
        <v>1.19</v>
      </c>
      <c r="L44" s="11"/>
      <c r="M44" s="11"/>
      <c r="N44" s="42"/>
      <c r="O44" s="42"/>
      <c r="P44" s="42"/>
      <c r="Q44" s="11"/>
      <c r="R44" s="11"/>
      <c r="S44" s="11"/>
      <c r="T44" s="11"/>
      <c r="U44" s="16"/>
      <c r="V44" s="11"/>
      <c r="W44" s="11"/>
      <c r="X44" s="9" t="s">
        <v>8</v>
      </c>
      <c r="AA44" s="52">
        <v>1.43</v>
      </c>
      <c r="AB44" s="14"/>
      <c r="AG44" s="19"/>
      <c r="AH44" s="19"/>
      <c r="AI44" s="19"/>
      <c r="AK44" s="9" t="s">
        <v>8</v>
      </c>
      <c r="AN44" s="14">
        <v>1.84</v>
      </c>
      <c r="AR44" s="3">
        <v>355.1</v>
      </c>
    </row>
    <row r="45" spans="1:44" x14ac:dyDescent="0.15">
      <c r="A45" s="8">
        <v>1920</v>
      </c>
      <c r="B45" s="9" t="s">
        <v>8</v>
      </c>
      <c r="C45" s="11"/>
      <c r="D45" s="11"/>
      <c r="E45" s="16">
        <v>0.92</v>
      </c>
      <c r="F45" s="11"/>
      <c r="G45" s="11"/>
      <c r="H45" s="9" t="s">
        <v>8</v>
      </c>
      <c r="I45" s="11"/>
      <c r="J45" s="11"/>
      <c r="K45" s="16">
        <v>1.44</v>
      </c>
      <c r="L45" s="11"/>
      <c r="M45" s="11"/>
      <c r="N45" s="42"/>
      <c r="O45" s="42"/>
      <c r="P45" s="42"/>
      <c r="Q45" s="11"/>
      <c r="R45" s="11"/>
      <c r="S45" s="11"/>
      <c r="T45" s="11"/>
      <c r="U45" s="16"/>
      <c r="V45" s="11"/>
      <c r="W45" s="11"/>
      <c r="X45" s="9" t="s">
        <v>8</v>
      </c>
      <c r="AA45" s="52">
        <v>1.92</v>
      </c>
      <c r="AB45" s="14"/>
      <c r="AG45" s="19"/>
      <c r="AH45" s="19"/>
      <c r="AI45" s="19"/>
      <c r="AK45" s="9" t="s">
        <v>8</v>
      </c>
      <c r="AN45" s="14">
        <f>(2.51+2.71)/2</f>
        <v>2.61</v>
      </c>
      <c r="AR45" s="3">
        <v>461.3</v>
      </c>
    </row>
    <row r="46" spans="1:44" x14ac:dyDescent="0.15">
      <c r="A46" s="8">
        <v>1921</v>
      </c>
      <c r="B46" s="11"/>
      <c r="C46" s="11"/>
      <c r="D46" s="11"/>
      <c r="E46" s="16"/>
      <c r="F46" s="11"/>
      <c r="G46" s="11"/>
      <c r="H46" s="11"/>
      <c r="I46" s="11"/>
      <c r="J46" s="11"/>
      <c r="K46" s="16"/>
      <c r="L46" s="11"/>
      <c r="M46" s="11"/>
      <c r="N46" s="42"/>
      <c r="O46" s="42"/>
      <c r="P46" s="42"/>
      <c r="Q46" s="11"/>
      <c r="R46" s="11"/>
      <c r="S46" s="11"/>
      <c r="T46" s="11"/>
      <c r="U46" s="16"/>
      <c r="V46" s="11"/>
      <c r="W46" s="11"/>
      <c r="X46" s="9" t="s">
        <v>8</v>
      </c>
      <c r="AA46" s="52">
        <v>1.97</v>
      </c>
      <c r="AB46" s="14"/>
      <c r="AC46" s="21"/>
      <c r="AD46" s="21"/>
      <c r="AE46" s="21"/>
      <c r="AG46" s="19"/>
      <c r="AH46" s="19"/>
      <c r="AI46" s="19"/>
      <c r="AK46" s="9" t="s">
        <v>8</v>
      </c>
      <c r="AN46" s="14">
        <v>2.54</v>
      </c>
      <c r="AR46" s="3">
        <v>459.6</v>
      </c>
    </row>
    <row r="47" spans="1:44" x14ac:dyDescent="0.15">
      <c r="A47" s="8">
        <v>1922</v>
      </c>
      <c r="B47" s="11"/>
      <c r="C47" s="11"/>
      <c r="D47" s="11"/>
      <c r="E47" s="16"/>
      <c r="F47" s="11"/>
      <c r="G47" s="11"/>
      <c r="H47" s="11"/>
      <c r="I47" s="11"/>
      <c r="J47" s="11"/>
      <c r="K47" s="16"/>
      <c r="L47" s="11"/>
      <c r="M47" s="11"/>
      <c r="N47" s="42"/>
      <c r="O47" s="42"/>
      <c r="P47" s="42"/>
      <c r="Q47" s="11"/>
      <c r="R47" s="11"/>
      <c r="S47" s="11"/>
      <c r="T47" s="11"/>
      <c r="U47" s="16"/>
      <c r="V47" s="11"/>
      <c r="W47" s="11"/>
      <c r="X47" s="11"/>
      <c r="AA47" s="52"/>
      <c r="AB47" s="14"/>
      <c r="AC47" s="21" t="s">
        <v>50</v>
      </c>
      <c r="AD47" s="21" t="s">
        <v>51</v>
      </c>
      <c r="AE47" s="21"/>
      <c r="AG47" s="19"/>
      <c r="AH47" s="19"/>
      <c r="AI47" s="19"/>
      <c r="AR47" s="3">
        <v>495.2</v>
      </c>
    </row>
    <row r="48" spans="1:44" x14ac:dyDescent="0.15">
      <c r="A48" s="8">
        <v>1923</v>
      </c>
      <c r="B48" s="11"/>
      <c r="C48" s="11"/>
      <c r="D48" s="11"/>
      <c r="E48" s="16"/>
      <c r="F48" s="11"/>
      <c r="G48" s="11"/>
      <c r="H48" s="11"/>
      <c r="I48" s="11"/>
      <c r="J48" s="11"/>
      <c r="K48" s="16"/>
      <c r="L48" s="11"/>
      <c r="M48" s="11"/>
      <c r="N48" s="42"/>
      <c r="O48" s="42"/>
      <c r="P48" s="42"/>
      <c r="Q48" s="11"/>
      <c r="R48" s="11"/>
      <c r="S48" s="11"/>
      <c r="T48" s="11"/>
      <c r="U48" s="16"/>
      <c r="V48" s="11"/>
      <c r="W48" s="11"/>
      <c r="X48" s="11"/>
      <c r="AA48" s="54">
        <f t="shared" ref="AA48:AA50" si="1">(AC48/AC$56)*AA$56</f>
        <v>1.0906172839506172</v>
      </c>
      <c r="AB48" s="14"/>
      <c r="AC48" s="14">
        <v>1.893</v>
      </c>
      <c r="AG48" s="19"/>
      <c r="AH48" s="19"/>
      <c r="AI48" s="19"/>
      <c r="AR48" s="3">
        <v>491.3</v>
      </c>
    </row>
    <row r="49" spans="1:44" x14ac:dyDescent="0.15">
      <c r="A49" s="8">
        <v>1924</v>
      </c>
      <c r="B49" s="4"/>
      <c r="C49" s="4"/>
      <c r="D49" s="4"/>
      <c r="E49" s="14"/>
      <c r="F49" s="4"/>
      <c r="G49" s="4"/>
      <c r="H49" s="4"/>
      <c r="I49" s="4"/>
      <c r="J49" s="4"/>
      <c r="K49" s="14"/>
      <c r="L49" s="4"/>
      <c r="M49" s="4"/>
      <c r="N49" s="19"/>
      <c r="O49" s="19"/>
      <c r="P49" s="19"/>
      <c r="Q49" s="4"/>
      <c r="R49" s="4"/>
      <c r="S49" s="4"/>
      <c r="T49" s="4"/>
      <c r="U49" s="14"/>
      <c r="V49" s="4"/>
      <c r="W49" s="4"/>
      <c r="X49" s="4"/>
      <c r="AA49" s="54">
        <f t="shared" si="1"/>
        <v>1.136707818930041</v>
      </c>
      <c r="AB49" s="14"/>
      <c r="AC49" s="14">
        <v>1.9730000000000001</v>
      </c>
      <c r="AG49" s="19"/>
      <c r="AH49" s="19"/>
      <c r="AI49" s="19"/>
      <c r="AR49" s="3">
        <v>504.8</v>
      </c>
    </row>
    <row r="50" spans="1:44" x14ac:dyDescent="0.15">
      <c r="A50" s="8">
        <v>1925</v>
      </c>
      <c r="B50" s="4"/>
      <c r="C50" s="4"/>
      <c r="D50" s="4"/>
      <c r="E50" s="14"/>
      <c r="F50" s="4"/>
      <c r="G50" s="4"/>
      <c r="H50" s="4"/>
      <c r="I50" s="4"/>
      <c r="J50" s="4"/>
      <c r="K50" s="14"/>
      <c r="L50" s="4"/>
      <c r="M50" s="4"/>
      <c r="N50" s="19"/>
      <c r="O50" s="19"/>
      <c r="P50" s="19"/>
      <c r="Q50" s="4"/>
      <c r="R50" s="4"/>
      <c r="S50" s="4"/>
      <c r="T50" s="4"/>
      <c r="U50" s="14"/>
      <c r="V50" s="4"/>
      <c r="W50" s="4"/>
      <c r="X50" s="4"/>
      <c r="AA50" s="54">
        <f t="shared" si="1"/>
        <v>1.1269135802469135</v>
      </c>
      <c r="AB50" s="14"/>
      <c r="AC50" s="14">
        <v>1.956</v>
      </c>
      <c r="AE50" s="21"/>
      <c r="AG50" s="19"/>
      <c r="AH50" s="19"/>
      <c r="AI50" s="19"/>
      <c r="AR50" s="3">
        <v>497.8</v>
      </c>
    </row>
    <row r="51" spans="1:44" x14ac:dyDescent="0.15">
      <c r="A51" s="8">
        <v>1926</v>
      </c>
      <c r="B51" s="4"/>
      <c r="C51" s="4"/>
      <c r="D51" s="4"/>
      <c r="E51" s="14"/>
      <c r="F51" s="4"/>
      <c r="G51" s="4"/>
      <c r="H51" s="4"/>
      <c r="I51" s="4"/>
      <c r="J51" s="4"/>
      <c r="K51" s="14"/>
      <c r="L51" s="4"/>
      <c r="M51" s="4"/>
      <c r="N51" s="19"/>
      <c r="O51" s="19"/>
      <c r="P51" s="19"/>
      <c r="Q51" s="4"/>
      <c r="R51" s="4"/>
      <c r="S51" s="4"/>
      <c r="T51" s="4"/>
      <c r="U51" s="14"/>
      <c r="V51" s="4"/>
      <c r="W51" s="4"/>
      <c r="X51" s="4"/>
      <c r="AA51" s="54">
        <f>(AC51/AC$56)*AA$56</f>
        <v>1.3516049382716049</v>
      </c>
      <c r="AB51" s="22"/>
      <c r="AC51" s="14">
        <v>2.3460000000000001</v>
      </c>
      <c r="AD51" s="14">
        <v>1.8</v>
      </c>
      <c r="AF51" s="19">
        <v>102</v>
      </c>
      <c r="AG51" s="19"/>
      <c r="AH51" s="19"/>
      <c r="AI51" s="19"/>
      <c r="AR51" s="3">
        <v>494.8</v>
      </c>
    </row>
    <row r="52" spans="1:44" x14ac:dyDescent="0.15">
      <c r="A52" s="8">
        <v>1927</v>
      </c>
      <c r="B52" s="4"/>
      <c r="C52" s="4"/>
      <c r="D52" s="4"/>
      <c r="E52" s="14"/>
      <c r="F52" s="4"/>
      <c r="G52" s="4"/>
      <c r="H52" s="4"/>
      <c r="I52" s="4"/>
      <c r="J52" s="4"/>
      <c r="K52" s="14"/>
      <c r="L52" s="4"/>
      <c r="M52" s="4"/>
      <c r="N52" s="19"/>
      <c r="O52" s="19"/>
      <c r="P52" s="19"/>
      <c r="Q52" s="4"/>
      <c r="R52" s="4"/>
      <c r="S52" s="4"/>
      <c r="T52" s="4"/>
      <c r="U52" s="14"/>
      <c r="V52" s="4"/>
      <c r="W52" s="4"/>
      <c r="X52" s="4"/>
      <c r="AA52" s="54">
        <f>(AC52/AC$56)*AA$56</f>
        <v>1.4622222222222219</v>
      </c>
      <c r="AB52" s="22"/>
      <c r="AC52" s="14">
        <v>2.5379999999999998</v>
      </c>
      <c r="AD52" s="14">
        <v>1.883</v>
      </c>
      <c r="AF52" s="19">
        <v>102</v>
      </c>
      <c r="AG52" s="19"/>
      <c r="AH52" s="19"/>
      <c r="AI52" s="19"/>
      <c r="AR52" s="3">
        <v>484.7</v>
      </c>
    </row>
    <row r="53" spans="1:44" x14ac:dyDescent="0.15">
      <c r="A53" s="8">
        <v>1928</v>
      </c>
      <c r="B53" s="4"/>
      <c r="C53" s="4"/>
      <c r="D53" s="4"/>
      <c r="E53" s="14"/>
      <c r="F53" s="4"/>
      <c r="G53" s="4"/>
      <c r="H53" s="4"/>
      <c r="I53" s="4"/>
      <c r="J53" s="4"/>
      <c r="K53" s="14"/>
      <c r="L53" s="4"/>
      <c r="M53" s="4"/>
      <c r="N53" s="19"/>
      <c r="O53" s="19"/>
      <c r="P53" s="19"/>
      <c r="Q53" s="4"/>
      <c r="R53" s="4"/>
      <c r="S53" s="4"/>
      <c r="T53" s="4"/>
      <c r="U53" s="14"/>
      <c r="V53" s="4"/>
      <c r="W53" s="4"/>
      <c r="X53" s="4"/>
      <c r="AA53" s="54">
        <f>(AC53/AC$56)*AA$56</f>
        <v>1.4956378600823044</v>
      </c>
      <c r="AB53" s="22"/>
      <c r="AC53" s="14">
        <v>2.5960000000000001</v>
      </c>
      <c r="AD53" s="14">
        <v>1.9019999999999999</v>
      </c>
      <c r="AF53" s="19">
        <v>104</v>
      </c>
      <c r="AG53" s="19"/>
      <c r="AH53" s="19"/>
      <c r="AI53" s="19"/>
      <c r="AR53" s="3">
        <v>484</v>
      </c>
    </row>
    <row r="54" spans="1:44" x14ac:dyDescent="0.15">
      <c r="A54" s="8">
        <v>1929</v>
      </c>
      <c r="B54" s="4"/>
      <c r="C54" s="4"/>
      <c r="D54" s="4"/>
      <c r="E54" s="14"/>
      <c r="F54" s="4"/>
      <c r="G54" s="4"/>
      <c r="H54" s="4"/>
      <c r="I54" s="4"/>
      <c r="J54" s="4"/>
      <c r="K54" s="14"/>
      <c r="L54" s="4"/>
      <c r="M54" s="4"/>
      <c r="N54" s="19"/>
      <c r="O54" s="19"/>
      <c r="P54" s="19"/>
      <c r="Q54" s="4"/>
      <c r="R54" s="4"/>
      <c r="S54" s="4"/>
      <c r="T54" s="4"/>
      <c r="U54" s="14"/>
      <c r="V54" s="4"/>
      <c r="W54" s="4"/>
      <c r="X54" s="4"/>
      <c r="AA54" s="54">
        <f>(AC54/AC$56)*AA$56</f>
        <v>1.5238683127572015</v>
      </c>
      <c r="AB54" s="22"/>
      <c r="AC54" s="14">
        <v>2.645</v>
      </c>
      <c r="AD54" s="14">
        <v>1.917</v>
      </c>
      <c r="AF54" s="19">
        <v>106</v>
      </c>
      <c r="AG54" s="19"/>
      <c r="AH54" s="19"/>
      <c r="AI54" s="19"/>
      <c r="AR54" s="3">
        <v>478.5</v>
      </c>
    </row>
    <row r="55" spans="1:44" x14ac:dyDescent="0.15">
      <c r="A55" s="8">
        <v>1930</v>
      </c>
      <c r="B55" s="4"/>
      <c r="C55" s="4"/>
      <c r="D55" s="4"/>
      <c r="E55" s="14"/>
      <c r="F55" s="4"/>
      <c r="G55" s="4"/>
      <c r="H55" s="4"/>
      <c r="I55" s="4"/>
      <c r="J55" s="4"/>
      <c r="K55" s="22">
        <f t="shared" ref="K55:K67" si="2">K56*(N55/N56)</f>
        <v>1.553299492385787</v>
      </c>
      <c r="L55" s="4"/>
      <c r="M55" s="4"/>
      <c r="N55" s="19">
        <v>102</v>
      </c>
      <c r="O55" s="19"/>
      <c r="P55" s="19"/>
      <c r="Q55" s="4"/>
      <c r="R55" s="4"/>
      <c r="S55" s="4"/>
      <c r="T55" s="4"/>
      <c r="U55" s="14"/>
      <c r="V55" s="4"/>
      <c r="W55" s="4"/>
      <c r="X55" s="4"/>
      <c r="AA55" s="54">
        <f>(AC55/AC$56)*AA$56</f>
        <v>1.4697119341563785</v>
      </c>
      <c r="AB55" s="22"/>
      <c r="AC55" s="14">
        <v>2.5510000000000002</v>
      </c>
      <c r="AD55" s="14">
        <v>1.8009999999999999</v>
      </c>
      <c r="AF55" s="19">
        <v>102</v>
      </c>
      <c r="AG55" s="19"/>
      <c r="AH55" s="19"/>
      <c r="AI55" s="19"/>
      <c r="AR55" s="3">
        <v>438.7</v>
      </c>
    </row>
    <row r="56" spans="1:44" x14ac:dyDescent="0.15">
      <c r="A56" s="8">
        <v>1931</v>
      </c>
      <c r="B56" s="4"/>
      <c r="C56" s="4"/>
      <c r="D56" s="4"/>
      <c r="E56" s="14"/>
      <c r="F56" s="4"/>
      <c r="G56" s="4"/>
      <c r="H56" s="4"/>
      <c r="I56" s="4"/>
      <c r="J56" s="4"/>
      <c r="K56" s="22">
        <f t="shared" si="2"/>
        <v>1.0812182741116751</v>
      </c>
      <c r="L56" s="4"/>
      <c r="M56" s="4"/>
      <c r="N56" s="19">
        <v>71</v>
      </c>
      <c r="O56" s="19"/>
      <c r="P56" s="19"/>
      <c r="Q56" s="4"/>
      <c r="R56" s="4"/>
      <c r="S56" s="4"/>
      <c r="T56" s="4"/>
      <c r="U56" s="14">
        <v>0.75</v>
      </c>
      <c r="V56" s="4"/>
      <c r="W56" s="4"/>
      <c r="X56" s="9" t="s">
        <v>8</v>
      </c>
      <c r="AA56" s="52">
        <v>1.4</v>
      </c>
      <c r="AB56" s="14"/>
      <c r="AC56" s="14">
        <v>2.4300000000000002</v>
      </c>
      <c r="AD56" s="14">
        <v>1.605</v>
      </c>
      <c r="AF56" s="19">
        <v>98</v>
      </c>
      <c r="AG56" s="19"/>
      <c r="AH56" s="19"/>
      <c r="AI56" s="19"/>
      <c r="AK56" s="9" t="s">
        <v>8</v>
      </c>
      <c r="AN56" s="14">
        <v>2.14</v>
      </c>
      <c r="AR56" s="3">
        <v>395</v>
      </c>
    </row>
    <row r="57" spans="1:44" x14ac:dyDescent="0.15">
      <c r="A57" s="8">
        <v>1932</v>
      </c>
      <c r="B57" s="4"/>
      <c r="C57" s="4"/>
      <c r="D57" s="4"/>
      <c r="E57" s="14"/>
      <c r="F57" s="4"/>
      <c r="G57" s="4"/>
      <c r="H57" s="4"/>
      <c r="I57" s="4"/>
      <c r="J57" s="4"/>
      <c r="K57" s="22">
        <f t="shared" si="2"/>
        <v>0.95939086294416254</v>
      </c>
      <c r="L57" s="4"/>
      <c r="M57" s="4"/>
      <c r="N57" s="19">
        <v>63</v>
      </c>
      <c r="O57" s="19"/>
      <c r="P57" s="19"/>
      <c r="Q57" s="4"/>
      <c r="R57" s="4"/>
      <c r="S57" s="4"/>
      <c r="T57" s="4"/>
      <c r="U57" s="14">
        <v>0.73</v>
      </c>
      <c r="V57" s="4"/>
      <c r="W57" s="4"/>
      <c r="X57" s="9" t="s">
        <v>8</v>
      </c>
      <c r="AA57" s="52">
        <v>1.3</v>
      </c>
      <c r="AB57" s="14"/>
      <c r="AC57" s="14">
        <v>2.5059999999999998</v>
      </c>
      <c r="AD57" s="14">
        <v>1.5249999999999999</v>
      </c>
      <c r="AF57" s="19">
        <v>101</v>
      </c>
      <c r="AG57" s="19"/>
      <c r="AH57" s="19"/>
      <c r="AI57" s="19"/>
      <c r="AK57" s="9" t="s">
        <v>8</v>
      </c>
      <c r="AN57" s="14">
        <v>1.98</v>
      </c>
      <c r="AR57" s="3">
        <v>378.4</v>
      </c>
    </row>
    <row r="58" spans="1:44" x14ac:dyDescent="0.15">
      <c r="A58" s="8">
        <v>1933</v>
      </c>
      <c r="B58" s="4"/>
      <c r="C58" s="4"/>
      <c r="D58" s="4"/>
      <c r="E58" s="14"/>
      <c r="F58" s="4"/>
      <c r="G58" s="4"/>
      <c r="H58" s="4"/>
      <c r="I58" s="4"/>
      <c r="J58" s="4"/>
      <c r="K58" s="22">
        <f t="shared" si="2"/>
        <v>0.98984771573604069</v>
      </c>
      <c r="L58" s="4"/>
      <c r="M58" s="4"/>
      <c r="N58" s="19">
        <v>65</v>
      </c>
      <c r="O58" s="19"/>
      <c r="P58" s="19"/>
      <c r="Q58" s="4"/>
      <c r="R58" s="4"/>
      <c r="S58" s="4"/>
      <c r="T58" s="4"/>
      <c r="U58" s="14">
        <v>0.74</v>
      </c>
      <c r="V58" s="4"/>
      <c r="W58" s="4"/>
      <c r="X58" s="9" t="s">
        <v>8</v>
      </c>
      <c r="AA58" s="52">
        <v>1.28</v>
      </c>
      <c r="AB58" s="14"/>
      <c r="AC58" s="14">
        <v>2.544</v>
      </c>
      <c r="AD58" s="14">
        <v>1.613</v>
      </c>
      <c r="AF58" s="19">
        <v>102</v>
      </c>
      <c r="AG58" s="19"/>
      <c r="AH58" s="19"/>
      <c r="AI58" s="19"/>
      <c r="AK58" s="9" t="s">
        <v>8</v>
      </c>
      <c r="AN58" s="14">
        <v>1.88</v>
      </c>
      <c r="AR58" s="3">
        <v>378.9</v>
      </c>
    </row>
    <row r="59" spans="1:44" x14ac:dyDescent="0.15">
      <c r="A59" s="8">
        <v>1934</v>
      </c>
      <c r="B59" s="4"/>
      <c r="C59" s="4"/>
      <c r="D59" s="4"/>
      <c r="E59" s="14"/>
      <c r="F59" s="4"/>
      <c r="G59" s="4"/>
      <c r="H59" s="4"/>
      <c r="I59" s="4"/>
      <c r="J59" s="4"/>
      <c r="K59" s="22">
        <f t="shared" si="2"/>
        <v>0.98984771573604069</v>
      </c>
      <c r="L59" s="4"/>
      <c r="M59" s="4"/>
      <c r="N59" s="19">
        <v>65</v>
      </c>
      <c r="O59" s="19"/>
      <c r="P59" s="19"/>
      <c r="Q59" s="4"/>
      <c r="R59" s="4"/>
      <c r="S59" s="4"/>
      <c r="T59" s="4"/>
      <c r="U59" s="14">
        <v>0.78</v>
      </c>
      <c r="V59" s="4"/>
      <c r="W59" s="4"/>
      <c r="X59" s="9" t="s">
        <v>8</v>
      </c>
      <c r="AA59" s="52">
        <v>1.31</v>
      </c>
      <c r="AB59" s="14"/>
      <c r="AC59" s="14">
        <v>2.4870000000000001</v>
      </c>
      <c r="AD59" s="14">
        <v>1.724</v>
      </c>
      <c r="AF59" s="19">
        <v>100</v>
      </c>
      <c r="AG59" s="19"/>
      <c r="AH59" s="19"/>
      <c r="AI59" s="19"/>
      <c r="AK59" s="9" t="s">
        <v>8</v>
      </c>
      <c r="AN59" s="14">
        <v>1.92</v>
      </c>
      <c r="AR59" s="3">
        <v>392.7</v>
      </c>
    </row>
    <row r="60" spans="1:44" x14ac:dyDescent="0.15">
      <c r="A60" s="8">
        <v>1935</v>
      </c>
      <c r="B60" s="4"/>
      <c r="C60" s="4"/>
      <c r="D60" s="4"/>
      <c r="E60" s="14"/>
      <c r="F60" s="4"/>
      <c r="G60" s="4"/>
      <c r="H60" s="4"/>
      <c r="I60" s="4"/>
      <c r="J60" s="4"/>
      <c r="K60" s="22">
        <f t="shared" si="2"/>
        <v>1.0659898477157361</v>
      </c>
      <c r="L60" s="4"/>
      <c r="M60" s="4"/>
      <c r="N60" s="19">
        <v>70</v>
      </c>
      <c r="O60" s="19"/>
      <c r="P60" s="19"/>
      <c r="Q60" s="4"/>
      <c r="R60" s="4"/>
      <c r="S60" s="4"/>
      <c r="T60" s="4"/>
      <c r="U60" s="14">
        <v>0.78</v>
      </c>
      <c r="V60" s="4"/>
      <c r="W60" s="4"/>
      <c r="X60" s="9" t="s">
        <v>8</v>
      </c>
      <c r="AA60" s="52">
        <v>1.33</v>
      </c>
      <c r="AB60" s="14"/>
      <c r="AC60" s="14">
        <v>2.4329999999999998</v>
      </c>
      <c r="AD60" s="14">
        <v>1.7490000000000001</v>
      </c>
      <c r="AF60" s="19">
        <v>98</v>
      </c>
      <c r="AG60" s="19"/>
      <c r="AH60" s="19"/>
      <c r="AI60" s="19"/>
      <c r="AK60" s="9" t="s">
        <v>8</v>
      </c>
      <c r="AN60" s="14">
        <v>1.93</v>
      </c>
      <c r="AR60" s="3">
        <v>397.9</v>
      </c>
    </row>
    <row r="61" spans="1:44" x14ac:dyDescent="0.15">
      <c r="A61" s="8">
        <v>1936</v>
      </c>
      <c r="B61" s="4"/>
      <c r="C61" s="4"/>
      <c r="D61" s="4"/>
      <c r="E61" s="14"/>
      <c r="F61" s="4"/>
      <c r="G61" s="4"/>
      <c r="H61" s="4"/>
      <c r="I61" s="4"/>
      <c r="J61" s="4"/>
      <c r="K61" s="22">
        <f t="shared" si="2"/>
        <v>1.1116751269035534</v>
      </c>
      <c r="L61" s="4"/>
      <c r="M61" s="4"/>
      <c r="N61" s="19">
        <v>73</v>
      </c>
      <c r="O61" s="19"/>
      <c r="P61" s="19"/>
      <c r="Q61" s="4"/>
      <c r="R61" s="4"/>
      <c r="S61" s="4"/>
      <c r="T61" s="4"/>
      <c r="U61" s="14">
        <v>0.77</v>
      </c>
      <c r="V61" s="4"/>
      <c r="W61" s="4"/>
      <c r="X61" s="9" t="s">
        <v>8</v>
      </c>
      <c r="AA61" s="52">
        <v>1.33</v>
      </c>
      <c r="AB61" s="14"/>
      <c r="AC61" s="14">
        <v>2.415</v>
      </c>
      <c r="AD61" s="14">
        <v>1.8140000000000001</v>
      </c>
      <c r="AF61" s="19">
        <v>97</v>
      </c>
      <c r="AG61" s="19"/>
      <c r="AH61" s="19"/>
      <c r="AI61" s="19"/>
      <c r="AK61" s="9" t="s">
        <v>8</v>
      </c>
      <c r="AN61" s="14">
        <v>1.99</v>
      </c>
      <c r="AR61" s="3">
        <v>397.6</v>
      </c>
    </row>
    <row r="62" spans="1:44" x14ac:dyDescent="0.15">
      <c r="A62" s="8">
        <v>1937</v>
      </c>
      <c r="B62" s="4"/>
      <c r="C62" s="4"/>
      <c r="D62" s="4"/>
      <c r="E62" s="14"/>
      <c r="F62" s="4"/>
      <c r="G62" s="4"/>
      <c r="H62" s="4"/>
      <c r="I62" s="4"/>
      <c r="J62" s="4"/>
      <c r="K62" s="22">
        <f t="shared" si="2"/>
        <v>1.2487309644670053</v>
      </c>
      <c r="L62" s="4"/>
      <c r="M62" s="4"/>
      <c r="N62" s="19">
        <v>82</v>
      </c>
      <c r="O62" s="19"/>
      <c r="P62" s="19"/>
      <c r="Q62" s="4"/>
      <c r="R62" s="4"/>
      <c r="S62" s="4"/>
      <c r="T62" s="4"/>
      <c r="U62" s="14">
        <v>0.82</v>
      </c>
      <c r="V62" s="4"/>
      <c r="W62" s="4"/>
      <c r="X62" s="9" t="s">
        <v>8</v>
      </c>
      <c r="AA62" s="52">
        <v>1.43</v>
      </c>
      <c r="AB62" s="14"/>
      <c r="AC62" s="14">
        <v>2.476</v>
      </c>
      <c r="AD62" s="14">
        <v>2.0139999999999998</v>
      </c>
      <c r="AF62" s="19">
        <v>99</v>
      </c>
      <c r="AG62" s="19"/>
      <c r="AH62" s="19"/>
      <c r="AI62" s="19"/>
      <c r="AK62" s="9" t="s">
        <v>8</v>
      </c>
      <c r="AN62" s="14">
        <v>2.2000000000000002</v>
      </c>
      <c r="AR62" s="3">
        <v>421.6</v>
      </c>
    </row>
    <row r="63" spans="1:44" x14ac:dyDescent="0.15">
      <c r="A63" s="8">
        <v>1938</v>
      </c>
      <c r="B63" s="4"/>
      <c r="C63" s="4"/>
      <c r="D63" s="4"/>
      <c r="E63" s="14"/>
      <c r="F63" s="4"/>
      <c r="G63" s="4"/>
      <c r="H63" s="4"/>
      <c r="I63" s="4"/>
      <c r="J63" s="4"/>
      <c r="K63" s="22">
        <f t="shared" si="2"/>
        <v>1.522842639593909</v>
      </c>
      <c r="L63" s="4"/>
      <c r="M63" s="4"/>
      <c r="N63" s="19">
        <v>100</v>
      </c>
      <c r="O63" s="19"/>
      <c r="P63" s="19"/>
      <c r="Q63" s="4"/>
      <c r="R63" s="4"/>
      <c r="S63" s="4"/>
      <c r="T63" s="4"/>
      <c r="U63" s="14">
        <v>0.9</v>
      </c>
      <c r="V63" s="4"/>
      <c r="W63" s="4"/>
      <c r="X63" s="9" t="s">
        <v>8</v>
      </c>
      <c r="AA63" s="52">
        <v>1.58</v>
      </c>
      <c r="AB63" s="14"/>
      <c r="AC63" s="14">
        <v>2.4889999999999999</v>
      </c>
      <c r="AD63" s="14">
        <v>2.3260000000000001</v>
      </c>
      <c r="AF63" s="19">
        <v>100</v>
      </c>
      <c r="AG63" s="19"/>
      <c r="AH63" s="19"/>
      <c r="AI63" s="19"/>
      <c r="AK63" s="9" t="s">
        <v>8</v>
      </c>
      <c r="AN63" s="14">
        <v>2.35</v>
      </c>
      <c r="AR63" s="3">
        <v>448</v>
      </c>
    </row>
    <row r="64" spans="1:44" x14ac:dyDescent="0.15">
      <c r="A64" s="8">
        <v>1939</v>
      </c>
      <c r="B64" s="4"/>
      <c r="C64" s="4"/>
      <c r="D64" s="4"/>
      <c r="E64" s="14"/>
      <c r="F64" s="4"/>
      <c r="G64" s="4"/>
      <c r="H64" s="4"/>
      <c r="I64" s="4"/>
      <c r="J64" s="4"/>
      <c r="K64" s="22">
        <f t="shared" si="2"/>
        <v>1.9340101522842643</v>
      </c>
      <c r="L64" s="4"/>
      <c r="M64" s="4"/>
      <c r="N64" s="19">
        <v>127</v>
      </c>
      <c r="O64" s="19"/>
      <c r="P64" s="19"/>
      <c r="Q64" s="4"/>
      <c r="R64" s="4"/>
      <c r="S64" s="4"/>
      <c r="T64" s="4"/>
      <c r="U64" s="14">
        <v>1.08</v>
      </c>
      <c r="V64" s="4"/>
      <c r="W64" s="4"/>
      <c r="X64" s="9" t="s">
        <v>8</v>
      </c>
      <c r="AA64" s="52">
        <v>1.97</v>
      </c>
      <c r="AB64" s="14"/>
      <c r="AC64" s="14">
        <v>2.573</v>
      </c>
      <c r="AD64" s="14">
        <v>2.67</v>
      </c>
      <c r="AF64" s="19">
        <v>103</v>
      </c>
      <c r="AG64" s="19"/>
      <c r="AH64" s="19"/>
      <c r="AI64" s="19"/>
      <c r="AK64" s="9" t="s">
        <v>8</v>
      </c>
      <c r="AN64" s="14">
        <v>2.68</v>
      </c>
      <c r="AR64" s="3">
        <v>506.4</v>
      </c>
    </row>
    <row r="65" spans="1:40" x14ac:dyDescent="0.15">
      <c r="A65" s="8">
        <v>1940</v>
      </c>
      <c r="B65" s="4"/>
      <c r="C65" s="4"/>
      <c r="D65" s="4"/>
      <c r="E65" s="14"/>
      <c r="F65" s="4"/>
      <c r="G65" s="4"/>
      <c r="H65" s="4"/>
      <c r="I65" s="4"/>
      <c r="J65" s="4"/>
      <c r="K65" s="22">
        <f t="shared" si="2"/>
        <v>2.1928934010152288</v>
      </c>
      <c r="L65" s="4"/>
      <c r="M65" s="4"/>
      <c r="N65" s="19">
        <v>144</v>
      </c>
      <c r="O65" s="19"/>
      <c r="P65" s="19"/>
      <c r="Q65" s="4"/>
      <c r="R65" s="4"/>
      <c r="S65" s="4"/>
      <c r="T65" s="4"/>
      <c r="U65" s="14"/>
      <c r="V65" s="4"/>
      <c r="W65" s="4"/>
      <c r="X65" s="4"/>
      <c r="Z65" s="3"/>
      <c r="AA65" s="54">
        <f>AA64*(AC65/AC64)</f>
        <v>2.1292537893509524</v>
      </c>
      <c r="AB65" s="22"/>
      <c r="AC65" s="14">
        <v>2.7810000000000001</v>
      </c>
      <c r="AD65" s="14">
        <v>3.069</v>
      </c>
      <c r="AF65" s="19">
        <v>111</v>
      </c>
      <c r="AG65" s="19"/>
      <c r="AH65" s="19"/>
      <c r="AI65" s="19"/>
    </row>
    <row r="66" spans="1:40" x14ac:dyDescent="0.15">
      <c r="A66" s="8">
        <v>1941</v>
      </c>
      <c r="B66" s="4"/>
      <c r="C66" s="4"/>
      <c r="D66" s="4"/>
      <c r="E66" s="14"/>
      <c r="F66" s="4"/>
      <c r="G66" s="4"/>
      <c r="H66" s="4"/>
      <c r="I66" s="4"/>
      <c r="J66" s="4"/>
      <c r="K66" s="22">
        <f t="shared" si="2"/>
        <v>2.451776649746193</v>
      </c>
      <c r="L66" s="4"/>
      <c r="M66" s="4"/>
      <c r="N66" s="19">
        <v>161</v>
      </c>
      <c r="O66" s="19"/>
      <c r="P66" s="19"/>
      <c r="Q66" s="4"/>
      <c r="R66" s="4"/>
      <c r="S66" s="4"/>
      <c r="T66" s="4"/>
      <c r="U66" s="14"/>
      <c r="V66" s="4"/>
      <c r="W66" s="4"/>
      <c r="X66" s="4"/>
      <c r="Z66" s="3"/>
      <c r="AA66" s="54">
        <f t="shared" ref="AA66:AA70" si="3">AA65*(AC66/AC65)</f>
        <v>2.3329148853478432</v>
      </c>
      <c r="AB66" s="22"/>
      <c r="AC66" s="14">
        <v>3.0470000000000002</v>
      </c>
      <c r="AD66" s="14">
        <v>3.3780000000000001</v>
      </c>
      <c r="AF66" s="19">
        <v>122</v>
      </c>
      <c r="AG66" s="19"/>
      <c r="AH66" s="19"/>
      <c r="AI66" s="19"/>
    </row>
    <row r="67" spans="1:40" x14ac:dyDescent="0.15">
      <c r="A67" s="8">
        <v>1942</v>
      </c>
      <c r="B67" s="4"/>
      <c r="C67" s="4"/>
      <c r="D67" s="4"/>
      <c r="E67" s="14"/>
      <c r="F67" s="4"/>
      <c r="G67" s="4"/>
      <c r="H67" s="4"/>
      <c r="I67" s="4"/>
      <c r="J67" s="4"/>
      <c r="K67" s="22">
        <f t="shared" si="2"/>
        <v>2.9238578680203049</v>
      </c>
      <c r="L67" s="4"/>
      <c r="M67" s="4"/>
      <c r="N67" s="19">
        <v>192</v>
      </c>
      <c r="O67" s="19"/>
      <c r="P67" s="19"/>
      <c r="Q67" s="4"/>
      <c r="R67" s="4"/>
      <c r="S67" s="4"/>
      <c r="T67" s="4"/>
      <c r="U67" s="14"/>
      <c r="V67" s="4"/>
      <c r="W67" s="4"/>
      <c r="X67" s="4"/>
      <c r="Z67" s="3"/>
      <c r="AA67" s="54">
        <f t="shared" si="3"/>
        <v>2.5220287602020988</v>
      </c>
      <c r="AB67" s="22"/>
      <c r="AC67" s="14">
        <v>3.294</v>
      </c>
      <c r="AF67" s="19">
        <v>132</v>
      </c>
      <c r="AG67" s="19"/>
      <c r="AH67" s="19"/>
      <c r="AI67" s="19"/>
    </row>
    <row r="68" spans="1:40" x14ac:dyDescent="0.15">
      <c r="A68" s="8">
        <v>1943</v>
      </c>
      <c r="B68" s="4"/>
      <c r="C68" s="4"/>
      <c r="D68" s="4"/>
      <c r="E68" s="14"/>
      <c r="F68" s="4"/>
      <c r="G68" s="4"/>
      <c r="H68" s="4"/>
      <c r="I68" s="4"/>
      <c r="J68" s="4"/>
      <c r="K68" s="22">
        <f>K69*(N68/N69)</f>
        <v>3.8680203045685282</v>
      </c>
      <c r="L68" s="4"/>
      <c r="M68" s="4"/>
      <c r="N68" s="19">
        <v>254</v>
      </c>
      <c r="O68" s="19"/>
      <c r="P68" s="19"/>
      <c r="Q68" s="4"/>
      <c r="R68" s="4"/>
      <c r="S68" s="4"/>
      <c r="T68" s="4"/>
      <c r="U68" s="14"/>
      <c r="V68" s="4"/>
      <c r="W68" s="4"/>
      <c r="X68" s="4"/>
      <c r="Z68" s="3"/>
      <c r="AA68" s="54">
        <f t="shared" si="3"/>
        <v>2.8680994947532064</v>
      </c>
      <c r="AB68" s="22"/>
      <c r="AC68" s="14">
        <v>3.746</v>
      </c>
      <c r="AF68" s="19">
        <v>151</v>
      </c>
      <c r="AG68" s="19"/>
      <c r="AH68" s="19"/>
      <c r="AI68" s="19"/>
    </row>
    <row r="69" spans="1:40" x14ac:dyDescent="0.15">
      <c r="A69" s="8">
        <v>1944</v>
      </c>
      <c r="B69" s="4"/>
      <c r="C69" s="4"/>
      <c r="D69" s="4"/>
      <c r="E69" s="14"/>
      <c r="F69" s="4"/>
      <c r="G69" s="4"/>
      <c r="H69" s="4"/>
      <c r="I69" s="4"/>
      <c r="J69" s="4"/>
      <c r="K69" s="43">
        <v>6</v>
      </c>
      <c r="L69" s="4"/>
      <c r="M69" s="4"/>
      <c r="N69" s="19">
        <v>394</v>
      </c>
      <c r="O69" s="19"/>
      <c r="P69" s="19"/>
      <c r="Q69" s="4"/>
      <c r="R69" s="4"/>
      <c r="S69" s="4"/>
      <c r="T69" s="4"/>
      <c r="U69" s="14"/>
      <c r="V69" s="4"/>
      <c r="W69" s="4"/>
      <c r="X69" s="4"/>
      <c r="Z69" s="3"/>
      <c r="AA69" s="54">
        <f t="shared" si="3"/>
        <v>3.4254877574815397</v>
      </c>
      <c r="AB69" s="22"/>
      <c r="AC69" s="14">
        <v>4.4740000000000002</v>
      </c>
      <c r="AF69" s="19">
        <v>188</v>
      </c>
      <c r="AG69" s="19"/>
      <c r="AH69" s="19"/>
      <c r="AI69" s="19"/>
    </row>
    <row r="70" spans="1:40" x14ac:dyDescent="0.15">
      <c r="A70" s="8">
        <v>1945</v>
      </c>
      <c r="B70" s="4"/>
      <c r="C70" s="4"/>
      <c r="D70" s="4"/>
      <c r="E70" s="14"/>
      <c r="F70" s="4"/>
      <c r="G70" s="4"/>
      <c r="H70" s="4"/>
      <c r="I70" s="4"/>
      <c r="J70" s="4"/>
      <c r="K70" s="22">
        <f>K69*(N70/N69)</f>
        <v>35.649746192893403</v>
      </c>
      <c r="L70" s="4"/>
      <c r="M70" s="4"/>
      <c r="N70" s="19">
        <v>2341</v>
      </c>
      <c r="O70" s="19"/>
      <c r="P70" s="19"/>
      <c r="Q70" s="4"/>
      <c r="R70" s="4"/>
      <c r="S70" s="4"/>
      <c r="T70" s="4"/>
      <c r="U70" s="14"/>
      <c r="V70" s="4"/>
      <c r="W70" s="4"/>
      <c r="X70" s="4"/>
      <c r="Z70" s="3"/>
      <c r="AA70" s="54">
        <f t="shared" si="3"/>
        <v>4.2562106490478051</v>
      </c>
      <c r="AB70" s="22"/>
      <c r="AC70" s="14">
        <v>5.5590000000000002</v>
      </c>
      <c r="AD70" s="14">
        <v>6.351</v>
      </c>
      <c r="AF70" s="19">
        <v>963</v>
      </c>
      <c r="AG70" s="19"/>
      <c r="AH70" s="19"/>
      <c r="AI70" s="19"/>
    </row>
    <row r="71" spans="1:40" x14ac:dyDescent="0.15">
      <c r="A71" s="8">
        <v>1946</v>
      </c>
      <c r="B71" s="4"/>
      <c r="C71" s="4"/>
      <c r="D71" s="4"/>
      <c r="E71" s="14"/>
      <c r="F71" s="4"/>
      <c r="G71" s="4"/>
      <c r="H71" s="4"/>
      <c r="I71" s="4"/>
      <c r="J71" s="4"/>
      <c r="K71" s="22">
        <f>K70*(N71/N70)</f>
        <v>79.218274111675129</v>
      </c>
      <c r="L71" s="4"/>
      <c r="M71" s="4"/>
      <c r="N71" s="19">
        <v>5202</v>
      </c>
      <c r="O71" s="19"/>
      <c r="P71" s="19"/>
      <c r="Q71" s="4"/>
      <c r="R71" s="4"/>
      <c r="S71" s="4"/>
      <c r="T71" s="4"/>
      <c r="U71" s="14"/>
      <c r="V71" s="4"/>
      <c r="W71" s="4"/>
      <c r="X71" s="4"/>
      <c r="Z71" s="3"/>
      <c r="AA71" s="54">
        <f>AA70*(AC77/AC70)</f>
        <v>15.899464856946398</v>
      </c>
      <c r="AB71" s="22"/>
      <c r="AC71" s="14">
        <v>539.91999999999996</v>
      </c>
      <c r="AD71" s="14">
        <v>505.71</v>
      </c>
      <c r="AF71" s="19">
        <v>3013</v>
      </c>
      <c r="AG71" s="19"/>
      <c r="AH71" s="19"/>
      <c r="AI71" s="19"/>
    </row>
    <row r="72" spans="1:40" x14ac:dyDescent="0.15">
      <c r="A72" s="8">
        <v>1947</v>
      </c>
      <c r="B72" s="4"/>
      <c r="C72" s="4"/>
      <c r="D72" s="4"/>
      <c r="E72" s="14"/>
      <c r="F72" s="4"/>
      <c r="G72" s="4"/>
      <c r="H72" s="4"/>
      <c r="I72" s="4"/>
      <c r="J72" s="4"/>
      <c r="K72" s="22">
        <f t="shared" ref="K72:K92" si="4">K73*(O72/O73)</f>
        <v>76.6480446927374</v>
      </c>
      <c r="L72" s="4"/>
      <c r="M72" s="4"/>
      <c r="N72" s="19"/>
      <c r="O72" s="19">
        <v>20</v>
      </c>
      <c r="P72" s="19"/>
      <c r="Q72" s="4"/>
      <c r="R72" s="4"/>
      <c r="S72" s="4"/>
      <c r="T72" s="4"/>
      <c r="U72" s="14"/>
      <c r="V72" s="4"/>
      <c r="W72" s="4"/>
      <c r="X72" s="4"/>
      <c r="Z72" s="3"/>
      <c r="AA72" s="54">
        <f>AA71*(AC78/AC77)</f>
        <v>61.369248706986774</v>
      </c>
      <c r="AB72" s="22"/>
      <c r="AC72" s="14">
        <v>2084</v>
      </c>
      <c r="AD72" s="14">
        <v>2480</v>
      </c>
      <c r="AG72" s="19">
        <v>7</v>
      </c>
      <c r="AH72" s="19"/>
      <c r="AI72" s="19"/>
    </row>
    <row r="73" spans="1:40" x14ac:dyDescent="0.15">
      <c r="A73" s="8">
        <v>1948</v>
      </c>
      <c r="B73" s="4"/>
      <c r="C73" s="4"/>
      <c r="D73" s="4"/>
      <c r="E73" s="14"/>
      <c r="F73" s="4"/>
      <c r="G73" s="4"/>
      <c r="H73" s="4"/>
      <c r="I73" s="4"/>
      <c r="J73" s="4"/>
      <c r="K73" s="22">
        <f t="shared" si="4"/>
        <v>187.78770949720663</v>
      </c>
      <c r="L73" s="4"/>
      <c r="M73" s="4"/>
      <c r="N73" s="19"/>
      <c r="O73" s="19">
        <v>49</v>
      </c>
      <c r="P73" s="19"/>
      <c r="Q73" s="4"/>
      <c r="R73" s="4"/>
      <c r="S73" s="4"/>
      <c r="T73" s="4"/>
      <c r="U73" s="14"/>
      <c r="V73" s="4"/>
      <c r="W73" s="4"/>
      <c r="X73" s="4"/>
      <c r="Z73" s="3"/>
      <c r="AA73" s="54">
        <f t="shared" ref="AA73:AA74" si="5">AA72*(AC79/AC78)</f>
        <v>170.06113785165479</v>
      </c>
      <c r="AB73" s="22"/>
      <c r="AC73" s="14">
        <v>5775</v>
      </c>
      <c r="AD73" s="14">
        <v>6737</v>
      </c>
      <c r="AG73" s="19">
        <v>19</v>
      </c>
      <c r="AH73" s="19"/>
      <c r="AI73" s="19"/>
    </row>
    <row r="74" spans="1:40" x14ac:dyDescent="0.15">
      <c r="A74" s="8">
        <v>1949</v>
      </c>
      <c r="B74" s="4"/>
      <c r="C74" s="4"/>
      <c r="D74" s="4"/>
      <c r="E74" s="14"/>
      <c r="F74" s="4"/>
      <c r="G74" s="4"/>
      <c r="H74" s="4"/>
      <c r="I74" s="4"/>
      <c r="J74" s="4"/>
      <c r="K74" s="22">
        <f t="shared" si="4"/>
        <v>241.44134078212281</v>
      </c>
      <c r="L74" s="4"/>
      <c r="M74" s="4"/>
      <c r="N74" s="19"/>
      <c r="O74" s="19">
        <v>63</v>
      </c>
      <c r="P74" s="19"/>
      <c r="Q74" s="4"/>
      <c r="R74" s="4"/>
      <c r="S74" s="4"/>
      <c r="T74" s="4"/>
      <c r="U74" s="14"/>
      <c r="V74" s="4"/>
      <c r="W74" s="4"/>
      <c r="X74" s="4"/>
      <c r="Z74" s="3"/>
      <c r="AA74" s="54">
        <f>AA73*(AC80/AC79)</f>
        <v>290.35546653113704</v>
      </c>
      <c r="AB74" s="22"/>
      <c r="AC74" s="14">
        <v>9860</v>
      </c>
      <c r="AD74" s="14">
        <v>9560</v>
      </c>
      <c r="AG74" s="19">
        <v>33</v>
      </c>
      <c r="AH74" s="19"/>
      <c r="AI74" s="19"/>
    </row>
    <row r="75" spans="1:40" x14ac:dyDescent="0.15">
      <c r="A75" s="8">
        <v>1950</v>
      </c>
      <c r="B75" s="4"/>
      <c r="C75" s="4"/>
      <c r="D75" s="4"/>
      <c r="E75" s="14"/>
      <c r="F75" s="4"/>
      <c r="G75" s="4"/>
      <c r="H75" s="4"/>
      <c r="I75" s="4"/>
      <c r="J75" s="4"/>
      <c r="K75" s="22">
        <f t="shared" si="4"/>
        <v>206.94972067039097</v>
      </c>
      <c r="L75" s="4"/>
      <c r="M75" s="4"/>
      <c r="N75" s="19"/>
      <c r="O75" s="19">
        <v>54</v>
      </c>
      <c r="P75" s="19"/>
      <c r="Q75" s="4"/>
      <c r="R75" s="4"/>
      <c r="S75" s="4"/>
      <c r="T75" s="4"/>
      <c r="U75" s="14"/>
      <c r="V75" s="4"/>
      <c r="W75" s="4"/>
      <c r="X75" s="4"/>
      <c r="Z75" s="3"/>
      <c r="AA75" s="52">
        <v>385</v>
      </c>
      <c r="AB75" s="14"/>
      <c r="AG75" s="19">
        <v>40</v>
      </c>
      <c r="AH75" s="19"/>
      <c r="AI75" s="19"/>
      <c r="AN75" s="14">
        <v>326</v>
      </c>
    </row>
    <row r="76" spans="1:40" x14ac:dyDescent="0.15">
      <c r="A76" s="8">
        <v>1951</v>
      </c>
      <c r="B76" s="4"/>
      <c r="C76" s="4"/>
      <c r="D76" s="4"/>
      <c r="E76" s="14"/>
      <c r="F76" s="4"/>
      <c r="G76" s="4"/>
      <c r="H76" s="4"/>
      <c r="I76" s="4"/>
      <c r="J76" s="4"/>
      <c r="K76" s="22">
        <f t="shared" si="4"/>
        <v>214.61452513966472</v>
      </c>
      <c r="L76" s="4"/>
      <c r="M76" s="4"/>
      <c r="N76" s="19"/>
      <c r="O76" s="19">
        <v>56</v>
      </c>
      <c r="P76" s="19"/>
      <c r="Q76" s="4"/>
      <c r="R76" s="4"/>
      <c r="S76" s="4"/>
      <c r="T76" s="4"/>
      <c r="U76" s="14"/>
      <c r="V76" s="4"/>
      <c r="W76" s="4"/>
      <c r="X76" s="4"/>
      <c r="Z76" s="3"/>
      <c r="AA76" s="52">
        <v>464</v>
      </c>
      <c r="AB76" s="14"/>
      <c r="AG76" s="19">
        <v>52</v>
      </c>
      <c r="AH76" s="19"/>
      <c r="AI76" s="19"/>
      <c r="AN76" s="14">
        <v>350</v>
      </c>
    </row>
    <row r="77" spans="1:40" x14ac:dyDescent="0.15">
      <c r="A77" s="8">
        <v>1952</v>
      </c>
      <c r="B77" s="4"/>
      <c r="C77" s="4"/>
      <c r="D77" s="4"/>
      <c r="E77" s="14"/>
      <c r="F77" s="4"/>
      <c r="G77" s="4"/>
      <c r="H77" s="4"/>
      <c r="I77" s="4"/>
      <c r="J77" s="4"/>
      <c r="K77" s="22">
        <f t="shared" si="4"/>
        <v>237.60893854748593</v>
      </c>
      <c r="L77" s="4"/>
      <c r="M77" s="4"/>
      <c r="N77" s="19"/>
      <c r="O77" s="19">
        <v>62</v>
      </c>
      <c r="P77" s="19"/>
      <c r="Q77" s="4"/>
      <c r="R77" s="4"/>
      <c r="S77" s="4"/>
      <c r="T77" s="4"/>
      <c r="U77" s="14"/>
      <c r="V77" s="4"/>
      <c r="W77" s="4"/>
      <c r="X77" s="4"/>
      <c r="Z77" s="3"/>
      <c r="AA77" s="52">
        <v>515</v>
      </c>
      <c r="AB77" s="14"/>
      <c r="AC77" s="14">
        <f>AC71/26</f>
        <v>20.766153846153845</v>
      </c>
      <c r="AG77" s="19">
        <v>60</v>
      </c>
      <c r="AH77" s="19"/>
      <c r="AI77" s="19"/>
      <c r="AN77" s="14">
        <v>394</v>
      </c>
    </row>
    <row r="78" spans="1:40" x14ac:dyDescent="0.15">
      <c r="A78" s="8">
        <v>1953</v>
      </c>
      <c r="B78" s="4"/>
      <c r="C78" s="4"/>
      <c r="D78" s="4"/>
      <c r="E78" s="14"/>
      <c r="F78" s="4"/>
      <c r="G78" s="4"/>
      <c r="H78" s="4"/>
      <c r="I78" s="4"/>
      <c r="J78" s="4"/>
      <c r="K78" s="22">
        <f t="shared" si="4"/>
        <v>264.43575418994402</v>
      </c>
      <c r="L78" s="4"/>
      <c r="M78" s="4"/>
      <c r="N78" s="19"/>
      <c r="O78" s="19">
        <v>69</v>
      </c>
      <c r="P78" s="19"/>
      <c r="Q78" s="4"/>
      <c r="R78" s="4"/>
      <c r="S78" s="4"/>
      <c r="T78" s="4"/>
      <c r="U78" s="14"/>
      <c r="V78" s="4"/>
      <c r="W78" s="4"/>
      <c r="X78" s="4"/>
      <c r="Z78" s="3"/>
      <c r="AA78" s="52">
        <v>593</v>
      </c>
      <c r="AB78" s="14"/>
      <c r="AC78" s="14">
        <f t="shared" ref="AC78:AC79" si="6">AC72/26</f>
        <v>80.15384615384616</v>
      </c>
      <c r="AG78" s="19">
        <v>68</v>
      </c>
      <c r="AH78" s="19"/>
      <c r="AI78" s="19"/>
      <c r="AN78" s="14">
        <v>458</v>
      </c>
    </row>
    <row r="79" spans="1:40" x14ac:dyDescent="0.15">
      <c r="A79" s="8">
        <v>1954</v>
      </c>
      <c r="B79" s="4"/>
      <c r="C79" s="4"/>
      <c r="D79" s="4"/>
      <c r="E79" s="14"/>
      <c r="F79" s="4"/>
      <c r="G79" s="4"/>
      <c r="H79" s="4"/>
      <c r="I79" s="4"/>
      <c r="J79" s="4"/>
      <c r="K79" s="22">
        <f t="shared" si="4"/>
        <v>295.09497206703901</v>
      </c>
      <c r="L79" s="4"/>
      <c r="M79" s="4"/>
      <c r="N79" s="19"/>
      <c r="O79" s="19">
        <v>77</v>
      </c>
      <c r="P79" s="19"/>
      <c r="Q79" s="4"/>
      <c r="R79" s="4"/>
      <c r="S79" s="4"/>
      <c r="T79" s="4"/>
      <c r="U79" s="14"/>
      <c r="V79" s="4"/>
      <c r="W79" s="4"/>
      <c r="X79" s="4"/>
      <c r="Z79" s="3"/>
      <c r="AA79" s="52">
        <v>611</v>
      </c>
      <c r="AB79" s="14"/>
      <c r="AC79" s="14">
        <f t="shared" si="6"/>
        <v>222.11538461538461</v>
      </c>
      <c r="AG79" s="19">
        <v>72</v>
      </c>
      <c r="AH79" s="19"/>
      <c r="AI79" s="19"/>
      <c r="AN79" s="14">
        <v>554</v>
      </c>
    </row>
    <row r="80" spans="1:40" x14ac:dyDescent="0.15">
      <c r="A80" s="8">
        <v>1955</v>
      </c>
      <c r="B80" s="4"/>
      <c r="C80" s="4"/>
      <c r="D80" s="4"/>
      <c r="E80" s="14"/>
      <c r="F80" s="4"/>
      <c r="G80" s="4"/>
      <c r="H80" s="4"/>
      <c r="I80" s="4"/>
      <c r="J80" s="4"/>
      <c r="K80" s="22">
        <f t="shared" si="4"/>
        <v>310.4245810055865</v>
      </c>
      <c r="L80" s="4"/>
      <c r="M80" s="4"/>
      <c r="N80" s="19"/>
      <c r="O80" s="19">
        <v>81</v>
      </c>
      <c r="P80" s="19"/>
      <c r="Q80" s="4"/>
      <c r="R80" s="4"/>
      <c r="S80" s="4"/>
      <c r="T80" s="4"/>
      <c r="U80" s="14"/>
      <c r="V80" s="4"/>
      <c r="W80" s="4"/>
      <c r="X80" s="4"/>
      <c r="Z80" s="3"/>
      <c r="AA80" s="52">
        <v>598</v>
      </c>
      <c r="AB80" s="14"/>
      <c r="AC80" s="14">
        <f>AC74/26</f>
        <v>379.23076923076923</v>
      </c>
      <c r="AG80" s="19">
        <v>74</v>
      </c>
      <c r="AH80" s="19"/>
      <c r="AI80" s="19"/>
      <c r="AN80" s="14">
        <v>563</v>
      </c>
    </row>
    <row r="81" spans="1:40" x14ac:dyDescent="0.15">
      <c r="A81" s="8">
        <v>1956</v>
      </c>
      <c r="B81" s="4"/>
      <c r="C81" s="4"/>
      <c r="D81" s="4"/>
      <c r="E81" s="14"/>
      <c r="F81" s="4"/>
      <c r="G81" s="4"/>
      <c r="H81" s="4"/>
      <c r="I81" s="4"/>
      <c r="J81" s="4"/>
      <c r="K81" s="22">
        <f t="shared" si="4"/>
        <v>318.08938547486025</v>
      </c>
      <c r="L81" s="4"/>
      <c r="M81" s="4"/>
      <c r="N81" s="19"/>
      <c r="O81" s="19">
        <v>83</v>
      </c>
      <c r="P81" s="19"/>
      <c r="Q81" s="4"/>
      <c r="R81" s="4"/>
      <c r="S81" s="4"/>
      <c r="T81" s="4"/>
      <c r="U81" s="14"/>
      <c r="V81" s="4"/>
      <c r="W81" s="4"/>
      <c r="X81" s="4"/>
      <c r="Z81" s="3"/>
      <c r="AA81" s="52">
        <v>663</v>
      </c>
      <c r="AB81" s="14"/>
      <c r="AG81" s="19">
        <v>81</v>
      </c>
      <c r="AH81" s="19"/>
      <c r="AI81" s="19"/>
      <c r="AN81" s="14">
        <v>590</v>
      </c>
    </row>
    <row r="82" spans="1:40" x14ac:dyDescent="0.15">
      <c r="A82" s="8">
        <v>1957</v>
      </c>
      <c r="B82" s="4"/>
      <c r="C82" s="4"/>
      <c r="D82" s="4"/>
      <c r="E82" s="14"/>
      <c r="F82" s="4"/>
      <c r="G82" s="4"/>
      <c r="H82" s="4"/>
      <c r="I82" s="4"/>
      <c r="J82" s="4"/>
      <c r="K82" s="22">
        <f t="shared" si="4"/>
        <v>333.41899441340775</v>
      </c>
      <c r="L82" s="4"/>
      <c r="M82" s="4"/>
      <c r="N82" s="19"/>
      <c r="O82" s="19">
        <v>87</v>
      </c>
      <c r="P82" s="19"/>
      <c r="Q82" s="4"/>
      <c r="R82" s="4"/>
      <c r="S82" s="4"/>
      <c r="T82" s="4"/>
      <c r="U82" s="14"/>
      <c r="V82" s="4"/>
      <c r="W82" s="4"/>
      <c r="X82" s="4"/>
      <c r="Z82" s="3"/>
      <c r="AA82" s="52">
        <v>712</v>
      </c>
      <c r="AB82" s="14"/>
      <c r="AC82" s="21" t="s">
        <v>52</v>
      </c>
      <c r="AD82" s="21" t="s">
        <v>52</v>
      </c>
      <c r="AE82" s="21"/>
      <c r="AG82" s="19">
        <v>85</v>
      </c>
      <c r="AH82" s="19"/>
      <c r="AI82" s="19"/>
      <c r="AN82" s="14">
        <v>641</v>
      </c>
    </row>
    <row r="83" spans="1:40" x14ac:dyDescent="0.15">
      <c r="A83" s="8">
        <v>1958</v>
      </c>
      <c r="B83" s="4"/>
      <c r="C83" s="4"/>
      <c r="D83" s="4"/>
      <c r="E83" s="14"/>
      <c r="F83" s="4"/>
      <c r="G83" s="4"/>
      <c r="H83" s="4"/>
      <c r="I83" s="4"/>
      <c r="J83" s="4"/>
      <c r="K83" s="22">
        <f t="shared" si="4"/>
        <v>348.74860335195524</v>
      </c>
      <c r="L83" s="4"/>
      <c r="M83" s="4"/>
      <c r="N83" s="19"/>
      <c r="O83" s="19">
        <v>91</v>
      </c>
      <c r="P83" s="19"/>
      <c r="Q83" s="4"/>
      <c r="R83" s="4"/>
      <c r="S83" s="4"/>
      <c r="T83" s="4"/>
      <c r="U83" s="14"/>
      <c r="V83" s="4"/>
      <c r="W83" s="4"/>
      <c r="X83" s="4"/>
      <c r="Z83" s="3"/>
      <c r="AA83" s="52">
        <v>740</v>
      </c>
      <c r="AB83" s="14"/>
      <c r="AC83" s="14">
        <v>24119</v>
      </c>
      <c r="AD83" s="14">
        <f>AC83/26</f>
        <v>927.65384615384619</v>
      </c>
      <c r="AG83" s="19">
        <v>85</v>
      </c>
      <c r="AH83" s="19"/>
      <c r="AI83" s="19"/>
      <c r="AN83" s="14">
        <v>661</v>
      </c>
    </row>
    <row r="84" spans="1:40" x14ac:dyDescent="0.15">
      <c r="A84" s="8">
        <v>1959</v>
      </c>
      <c r="B84" s="4"/>
      <c r="C84" s="4"/>
      <c r="D84" s="4"/>
      <c r="E84" s="14"/>
      <c r="F84" s="4"/>
      <c r="G84" s="4"/>
      <c r="H84" s="4"/>
      <c r="I84" s="4"/>
      <c r="J84" s="4"/>
      <c r="K84" s="22">
        <f t="shared" si="4"/>
        <v>360.24581005586583</v>
      </c>
      <c r="L84" s="4"/>
      <c r="M84" s="4"/>
      <c r="N84" s="19"/>
      <c r="O84" s="19">
        <v>94</v>
      </c>
      <c r="P84" s="19"/>
      <c r="Q84" s="4"/>
      <c r="R84" s="4"/>
      <c r="S84" s="4"/>
      <c r="T84" s="4"/>
      <c r="U84" s="14"/>
      <c r="V84" s="4"/>
      <c r="W84" s="4"/>
      <c r="X84" s="4"/>
      <c r="Z84" s="3"/>
      <c r="AA84" s="52">
        <v>778</v>
      </c>
      <c r="AB84" s="14"/>
      <c r="AG84" s="19">
        <v>92</v>
      </c>
      <c r="AH84" s="19"/>
      <c r="AI84" s="19"/>
      <c r="AN84" s="14">
        <v>689</v>
      </c>
    </row>
    <row r="85" spans="1:40" x14ac:dyDescent="0.15">
      <c r="A85" s="8">
        <v>1960</v>
      </c>
      <c r="B85" s="4"/>
      <c r="C85" s="4"/>
      <c r="D85" s="4"/>
      <c r="E85" s="14"/>
      <c r="F85" s="4"/>
      <c r="G85" s="4"/>
      <c r="H85" s="4"/>
      <c r="I85" s="4"/>
      <c r="J85" s="4"/>
      <c r="K85" s="22">
        <f t="shared" si="4"/>
        <v>383.24022346368707</v>
      </c>
      <c r="L85" s="4"/>
      <c r="M85" s="4"/>
      <c r="N85" s="19"/>
      <c r="O85" s="19">
        <v>100</v>
      </c>
      <c r="P85" s="19"/>
      <c r="Q85" s="4"/>
      <c r="R85" s="4"/>
      <c r="S85" s="4"/>
      <c r="T85" s="4"/>
      <c r="U85" s="14"/>
      <c r="V85" s="4"/>
      <c r="W85" s="4"/>
      <c r="X85" s="4"/>
      <c r="Z85" s="3"/>
      <c r="AA85" s="52">
        <v>806</v>
      </c>
      <c r="AB85" s="14"/>
      <c r="AG85" s="19">
        <v>100</v>
      </c>
      <c r="AH85" s="19"/>
      <c r="AI85" s="19"/>
      <c r="AN85" s="14">
        <v>754</v>
      </c>
    </row>
    <row r="86" spans="1:40" x14ac:dyDescent="0.15">
      <c r="A86" s="8">
        <v>1961</v>
      </c>
      <c r="B86" s="4"/>
      <c r="C86" s="4"/>
      <c r="D86" s="4"/>
      <c r="E86" s="14"/>
      <c r="F86" s="4"/>
      <c r="G86" s="4"/>
      <c r="H86" s="4"/>
      <c r="I86" s="4"/>
      <c r="J86" s="4"/>
      <c r="K86" s="22">
        <f t="shared" si="4"/>
        <v>452.2234636871508</v>
      </c>
      <c r="L86" s="4"/>
      <c r="M86" s="4"/>
      <c r="N86" s="19"/>
      <c r="O86" s="19">
        <v>118</v>
      </c>
      <c r="P86" s="19"/>
      <c r="Q86" s="4"/>
      <c r="R86" s="4"/>
      <c r="S86" s="4"/>
      <c r="T86" s="4"/>
      <c r="U86" s="14"/>
      <c r="V86" s="4"/>
      <c r="W86" s="4"/>
      <c r="X86" s="4"/>
      <c r="Z86" s="3"/>
      <c r="AA86" s="52">
        <v>1002</v>
      </c>
      <c r="AB86" s="14"/>
      <c r="AG86" s="19">
        <v>110</v>
      </c>
      <c r="AH86" s="19"/>
      <c r="AI86" s="19"/>
      <c r="AN86" s="14">
        <v>957</v>
      </c>
    </row>
    <row r="87" spans="1:40" x14ac:dyDescent="0.15">
      <c r="A87" s="8">
        <v>1962</v>
      </c>
      <c r="B87" s="4"/>
      <c r="C87" s="4"/>
      <c r="D87" s="4"/>
      <c r="E87" s="14"/>
      <c r="F87" s="4"/>
      <c r="G87" s="4"/>
      <c r="H87" s="4"/>
      <c r="I87" s="4"/>
      <c r="J87" s="4"/>
      <c r="K87" s="22">
        <f t="shared" si="4"/>
        <v>571.02793296089385</v>
      </c>
      <c r="L87" s="4"/>
      <c r="M87" s="4"/>
      <c r="N87" s="19"/>
      <c r="O87" s="19">
        <v>149</v>
      </c>
      <c r="P87" s="19"/>
      <c r="Q87" s="4"/>
      <c r="R87" s="4"/>
      <c r="S87" s="4"/>
      <c r="T87" s="4"/>
      <c r="U87" s="14"/>
      <c r="V87" s="4"/>
      <c r="W87" s="4"/>
      <c r="X87" s="4"/>
      <c r="Z87" s="3"/>
      <c r="AA87" s="52">
        <v>1018</v>
      </c>
      <c r="AB87" s="14"/>
      <c r="AG87" s="19">
        <v>120</v>
      </c>
      <c r="AH87" s="19"/>
      <c r="AI87" s="19"/>
      <c r="AN87" s="14">
        <v>1167</v>
      </c>
    </row>
    <row r="88" spans="1:40" x14ac:dyDescent="0.15">
      <c r="A88" s="8">
        <v>1963</v>
      </c>
      <c r="B88" s="4"/>
      <c r="C88" s="4"/>
      <c r="D88" s="4"/>
      <c r="E88" s="14"/>
      <c r="F88" s="4"/>
      <c r="G88" s="4"/>
      <c r="H88" s="4"/>
      <c r="I88" s="4"/>
      <c r="J88" s="4"/>
      <c r="K88" s="22">
        <f t="shared" si="4"/>
        <v>670.67039106145251</v>
      </c>
      <c r="L88" s="4"/>
      <c r="M88" s="4"/>
      <c r="N88" s="19"/>
      <c r="O88" s="19">
        <v>175</v>
      </c>
      <c r="P88" s="19"/>
      <c r="Q88" s="4"/>
      <c r="R88" s="4"/>
      <c r="S88" s="4"/>
      <c r="T88" s="4"/>
      <c r="U88" s="14"/>
      <c r="V88" s="4"/>
      <c r="W88" s="4"/>
      <c r="X88" s="4"/>
      <c r="Z88" s="3"/>
      <c r="AA88" s="52">
        <v>1267</v>
      </c>
      <c r="AB88" s="14"/>
      <c r="AG88" s="19">
        <v>133</v>
      </c>
      <c r="AH88" s="19"/>
      <c r="AI88" s="19"/>
      <c r="AN88" s="14">
        <v>1333</v>
      </c>
    </row>
    <row r="89" spans="1:40" x14ac:dyDescent="0.15">
      <c r="A89" s="8">
        <v>1964</v>
      </c>
      <c r="B89" s="4"/>
      <c r="C89" s="4"/>
      <c r="D89" s="4"/>
      <c r="E89" s="14"/>
      <c r="F89" s="4"/>
      <c r="G89" s="4"/>
      <c r="H89" s="4"/>
      <c r="I89" s="4"/>
      <c r="J89" s="4"/>
      <c r="K89" s="22">
        <f t="shared" si="4"/>
        <v>770.31284916201116</v>
      </c>
      <c r="L89" s="4"/>
      <c r="M89" s="4"/>
      <c r="N89" s="19"/>
      <c r="O89" s="19">
        <v>201</v>
      </c>
      <c r="P89" s="19"/>
      <c r="Q89" s="4"/>
      <c r="R89" s="4"/>
      <c r="S89" s="4"/>
      <c r="T89" s="4"/>
      <c r="U89" s="14"/>
      <c r="V89" s="4"/>
      <c r="W89" s="4"/>
      <c r="X89" s="4"/>
      <c r="Z89" s="3"/>
      <c r="AA89" s="52">
        <v>1390</v>
      </c>
      <c r="AB89" s="14"/>
      <c r="AG89" s="19">
        <v>146</v>
      </c>
      <c r="AH89" s="19"/>
      <c r="AI89" s="19"/>
      <c r="AN89" s="14">
        <v>1508</v>
      </c>
    </row>
    <row r="90" spans="1:40" x14ac:dyDescent="0.15">
      <c r="A90" s="8">
        <v>1965</v>
      </c>
      <c r="B90" s="4"/>
      <c r="C90" s="4"/>
      <c r="D90" s="4"/>
      <c r="E90" s="14"/>
      <c r="F90" s="4"/>
      <c r="G90" s="4"/>
      <c r="H90" s="4"/>
      <c r="I90" s="4"/>
      <c r="J90" s="4"/>
      <c r="K90" s="22">
        <f t="shared" si="4"/>
        <v>862.29050279329613</v>
      </c>
      <c r="L90" s="4"/>
      <c r="M90" s="4"/>
      <c r="N90" s="19"/>
      <c r="O90" s="19">
        <v>225</v>
      </c>
      <c r="P90" s="19"/>
      <c r="Q90" s="4"/>
      <c r="R90" s="4"/>
      <c r="S90" s="4"/>
      <c r="T90" s="4"/>
      <c r="U90" s="14"/>
      <c r="V90" s="4"/>
      <c r="W90" s="4"/>
      <c r="X90" s="4"/>
      <c r="Z90" s="3"/>
      <c r="AA90" s="52">
        <v>1609</v>
      </c>
      <c r="AB90" s="14"/>
      <c r="AG90" s="19">
        <v>160</v>
      </c>
      <c r="AH90" s="19"/>
      <c r="AI90" s="19"/>
      <c r="AN90" s="14">
        <v>1630</v>
      </c>
    </row>
    <row r="91" spans="1:40" x14ac:dyDescent="0.15">
      <c r="A91" s="8">
        <v>1966</v>
      </c>
      <c r="B91" s="9"/>
      <c r="C91" s="9"/>
      <c r="D91" s="9"/>
      <c r="E91" s="15"/>
      <c r="F91" s="9"/>
      <c r="G91" s="9"/>
      <c r="H91" s="9"/>
      <c r="I91" s="9"/>
      <c r="J91" s="9"/>
      <c r="K91" s="22">
        <f t="shared" si="4"/>
        <v>938.9385474860336</v>
      </c>
      <c r="L91" s="9"/>
      <c r="M91" s="9"/>
      <c r="N91" s="18"/>
      <c r="O91" s="18">
        <v>245</v>
      </c>
      <c r="P91" s="18"/>
      <c r="Q91" s="9"/>
      <c r="R91" s="9"/>
      <c r="S91" s="9"/>
      <c r="T91" s="9"/>
      <c r="U91" s="15"/>
      <c r="V91" s="9"/>
      <c r="W91" s="9"/>
      <c r="X91" s="9"/>
      <c r="Z91" s="3"/>
      <c r="AA91" s="52">
        <v>1659</v>
      </c>
      <c r="AB91" s="14"/>
      <c r="AG91" s="19">
        <v>179</v>
      </c>
      <c r="AH91" s="19"/>
      <c r="AI91" s="19"/>
      <c r="AN91" s="14">
        <v>1777</v>
      </c>
    </row>
    <row r="92" spans="1:40" x14ac:dyDescent="0.15">
      <c r="A92" s="8">
        <v>1967</v>
      </c>
      <c r="B92" s="9"/>
      <c r="C92" s="9"/>
      <c r="D92" s="9"/>
      <c r="E92" s="15"/>
      <c r="F92" s="9"/>
      <c r="G92" s="9"/>
      <c r="H92" s="9"/>
      <c r="I92" s="9"/>
      <c r="J92" s="9"/>
      <c r="K92" s="22">
        <f t="shared" si="4"/>
        <v>1042.4134078212292</v>
      </c>
      <c r="L92" s="9"/>
      <c r="M92" s="9"/>
      <c r="N92" s="18"/>
      <c r="O92" s="18">
        <v>272</v>
      </c>
      <c r="P92" s="18"/>
      <c r="Q92" s="9"/>
      <c r="R92" s="9"/>
      <c r="S92" s="9"/>
      <c r="T92" s="9"/>
      <c r="U92" s="15"/>
      <c r="V92" s="9"/>
      <c r="W92" s="9"/>
      <c r="X92" s="9"/>
      <c r="Z92" s="3"/>
      <c r="AA92" s="52">
        <v>1958</v>
      </c>
      <c r="AB92" s="14"/>
      <c r="AG92" s="19">
        <v>201</v>
      </c>
      <c r="AH92" s="19"/>
      <c r="AI92" s="19"/>
      <c r="AN92" s="14">
        <v>1969</v>
      </c>
    </row>
    <row r="93" spans="1:40" x14ac:dyDescent="0.15">
      <c r="A93" s="8">
        <v>1968</v>
      </c>
      <c r="B93" s="9"/>
      <c r="C93" s="9"/>
      <c r="D93" s="9"/>
      <c r="E93" s="15"/>
      <c r="F93" s="9"/>
      <c r="G93" s="9"/>
      <c r="H93" s="9"/>
      <c r="I93" s="9"/>
      <c r="J93" s="9"/>
      <c r="K93" s="22">
        <f>K94*(O93/O94)</f>
        <v>1241.6983240223465</v>
      </c>
      <c r="L93" s="9"/>
      <c r="M93" s="9"/>
      <c r="N93" s="18"/>
      <c r="O93" s="18">
        <v>324</v>
      </c>
      <c r="P93" s="18"/>
      <c r="Q93" s="9"/>
      <c r="R93" s="9"/>
      <c r="S93" s="9"/>
      <c r="T93" s="9"/>
      <c r="U93" s="15"/>
      <c r="V93" s="9"/>
      <c r="W93" s="9"/>
      <c r="X93" s="9"/>
      <c r="Z93" s="3"/>
      <c r="AA93" s="52">
        <v>2195</v>
      </c>
      <c r="AB93" s="14"/>
      <c r="AG93" s="19">
        <v>233</v>
      </c>
      <c r="AH93" s="19"/>
      <c r="AI93" s="19"/>
      <c r="AN93" s="14">
        <v>2253</v>
      </c>
    </row>
    <row r="94" spans="1:40" x14ac:dyDescent="0.15">
      <c r="A94" s="8">
        <v>1969</v>
      </c>
      <c r="B94" s="9"/>
      <c r="C94" s="9"/>
      <c r="D94" s="9"/>
      <c r="E94" s="15"/>
      <c r="F94" s="9"/>
      <c r="G94" s="9"/>
      <c r="H94" s="9"/>
      <c r="I94" s="9"/>
      <c r="J94" s="9"/>
      <c r="K94" s="15">
        <v>1372</v>
      </c>
      <c r="L94" s="9"/>
      <c r="M94" s="9"/>
      <c r="N94" s="18"/>
      <c r="O94" s="18">
        <v>358</v>
      </c>
      <c r="P94" s="18"/>
      <c r="Q94" s="9"/>
      <c r="R94" s="9"/>
      <c r="S94" s="9"/>
      <c r="T94" s="9"/>
      <c r="U94" s="15"/>
      <c r="V94" s="9"/>
      <c r="W94" s="9"/>
      <c r="X94" s="9"/>
      <c r="Z94" s="3"/>
      <c r="AA94" s="52">
        <v>2627</v>
      </c>
      <c r="AB94" s="14"/>
      <c r="AG94" s="19">
        <v>273</v>
      </c>
      <c r="AH94" s="19"/>
      <c r="AI94" s="19"/>
      <c r="AN94" s="14">
        <v>2614</v>
      </c>
    </row>
    <row r="95" spans="1:40" x14ac:dyDescent="0.15">
      <c r="A95" s="8">
        <v>1970</v>
      </c>
      <c r="B95" s="9"/>
      <c r="C95" s="9"/>
      <c r="D95" s="9"/>
      <c r="E95" s="15"/>
      <c r="F95" s="9"/>
      <c r="G95" s="9"/>
      <c r="H95" s="9"/>
      <c r="I95" s="9"/>
      <c r="J95" s="9"/>
      <c r="K95" s="15">
        <v>1611</v>
      </c>
      <c r="L95" s="9"/>
      <c r="M95" s="9"/>
      <c r="N95" s="18"/>
      <c r="O95" s="18">
        <v>406</v>
      </c>
      <c r="P95" s="18"/>
      <c r="Q95" s="9"/>
      <c r="R95" s="9"/>
      <c r="S95" s="9"/>
      <c r="T95" s="9"/>
      <c r="U95" s="15"/>
      <c r="V95" s="9"/>
      <c r="W95" s="9"/>
      <c r="X95" s="9"/>
      <c r="Z95" s="3"/>
      <c r="AA95" s="52">
        <v>3073</v>
      </c>
      <c r="AB95" s="14"/>
      <c r="AG95" s="19">
        <v>316</v>
      </c>
      <c r="AH95" s="19"/>
      <c r="AI95" s="19"/>
      <c r="AN95" s="14">
        <v>2831</v>
      </c>
    </row>
    <row r="96" spans="1:40" x14ac:dyDescent="0.15">
      <c r="A96" s="8">
        <v>1971</v>
      </c>
      <c r="B96" s="9"/>
      <c r="C96" s="9"/>
      <c r="D96" s="9"/>
      <c r="E96" s="15"/>
      <c r="F96" s="9"/>
      <c r="G96" s="9"/>
      <c r="H96" s="9"/>
      <c r="I96" s="9"/>
      <c r="J96" s="9"/>
      <c r="K96" s="15">
        <v>1808</v>
      </c>
      <c r="L96" s="9"/>
      <c r="M96" s="9"/>
      <c r="N96" s="18"/>
      <c r="O96" s="18">
        <v>477</v>
      </c>
      <c r="P96" s="18"/>
      <c r="Q96" s="9"/>
      <c r="R96" s="9"/>
      <c r="S96" s="9"/>
      <c r="T96" s="9"/>
      <c r="U96" s="15"/>
      <c r="V96" s="9"/>
      <c r="W96" s="9"/>
      <c r="X96" s="9"/>
      <c r="Z96" s="3"/>
      <c r="AA96" s="52">
        <v>3415</v>
      </c>
      <c r="AB96" s="14"/>
      <c r="AG96" s="19">
        <v>358</v>
      </c>
      <c r="AH96" s="19"/>
      <c r="AI96" s="19"/>
      <c r="AN96" s="14">
        <v>3221</v>
      </c>
    </row>
    <row r="97" spans="1:40" x14ac:dyDescent="0.15">
      <c r="A97" s="8">
        <v>1972</v>
      </c>
      <c r="B97" s="9"/>
      <c r="C97" s="9"/>
      <c r="D97" s="9"/>
      <c r="E97" s="15"/>
      <c r="F97" s="9"/>
      <c r="G97" s="9"/>
      <c r="H97" s="9"/>
      <c r="I97" s="9"/>
      <c r="J97" s="9"/>
      <c r="K97" s="15">
        <v>2027</v>
      </c>
      <c r="L97" s="9"/>
      <c r="M97" s="9"/>
      <c r="N97" s="18"/>
      <c r="O97" s="18">
        <v>528</v>
      </c>
      <c r="P97" s="18"/>
      <c r="Q97" s="9"/>
      <c r="R97" s="9"/>
      <c r="S97" s="9"/>
      <c r="T97" s="9"/>
      <c r="U97" s="15"/>
      <c r="V97" s="9"/>
      <c r="W97" s="9"/>
      <c r="X97" s="9"/>
      <c r="Z97" s="3"/>
      <c r="AA97" s="52">
        <v>3888</v>
      </c>
      <c r="AB97" s="14"/>
      <c r="AG97" s="19">
        <v>414</v>
      </c>
      <c r="AH97" s="19"/>
      <c r="AI97" s="19"/>
      <c r="AN97" s="14">
        <v>3581</v>
      </c>
    </row>
    <row r="98" spans="1:40" x14ac:dyDescent="0.15">
      <c r="A98" s="8">
        <v>1973</v>
      </c>
      <c r="B98" s="9"/>
      <c r="C98" s="9"/>
      <c r="D98" s="9"/>
      <c r="E98" s="15"/>
      <c r="F98" s="9"/>
      <c r="G98" s="9"/>
      <c r="H98" s="9"/>
      <c r="I98" s="9"/>
      <c r="J98" s="9"/>
      <c r="K98" s="15">
        <v>2412</v>
      </c>
      <c r="L98" s="9"/>
      <c r="M98" s="9"/>
      <c r="N98" s="18"/>
      <c r="O98" s="18">
        <v>628</v>
      </c>
      <c r="P98" s="18"/>
      <c r="Q98" s="9"/>
      <c r="R98" s="9"/>
      <c r="S98" s="9"/>
      <c r="T98" s="9"/>
      <c r="U98" s="15"/>
      <c r="V98" s="9"/>
      <c r="W98" s="9"/>
      <c r="X98" s="9"/>
      <c r="Z98" s="3"/>
      <c r="AA98" s="52">
        <v>4758</v>
      </c>
      <c r="AB98" s="14"/>
      <c r="AG98" s="19">
        <v>514</v>
      </c>
      <c r="AH98" s="19"/>
      <c r="AI98" s="19"/>
      <c r="AN98" s="14">
        <v>4269</v>
      </c>
    </row>
    <row r="99" spans="1:40" x14ac:dyDescent="0.15">
      <c r="A99" s="8">
        <v>1974</v>
      </c>
      <c r="B99" s="9"/>
      <c r="C99" s="9"/>
      <c r="D99" s="9"/>
      <c r="E99" s="15"/>
      <c r="F99" s="9"/>
      <c r="G99" s="9"/>
      <c r="H99" s="9"/>
      <c r="I99" s="9"/>
      <c r="J99" s="9"/>
      <c r="K99" s="15">
        <v>3210</v>
      </c>
      <c r="L99" s="9"/>
      <c r="M99" s="9"/>
      <c r="N99" s="18"/>
      <c r="O99" s="18">
        <v>836</v>
      </c>
      <c r="P99" s="18"/>
      <c r="Q99" s="9"/>
      <c r="R99" s="9"/>
      <c r="S99" s="9"/>
      <c r="T99" s="9"/>
      <c r="U99" s="15"/>
      <c r="V99" s="9"/>
      <c r="W99" s="9"/>
      <c r="X99" s="9"/>
      <c r="Z99" s="3"/>
      <c r="AA99" s="52">
        <v>6284</v>
      </c>
      <c r="AB99" s="14"/>
      <c r="AG99" s="19">
        <v>647</v>
      </c>
      <c r="AH99" s="19"/>
      <c r="AI99" s="19"/>
      <c r="AN99" s="14">
        <v>5309</v>
      </c>
    </row>
    <row r="100" spans="1:40" x14ac:dyDescent="0.15">
      <c r="A100" s="8">
        <v>1975</v>
      </c>
      <c r="B100" s="9"/>
      <c r="C100" s="9"/>
      <c r="D100" s="9"/>
      <c r="E100" s="15"/>
      <c r="F100" s="9"/>
      <c r="G100" s="9"/>
      <c r="H100" s="9"/>
      <c r="I100" s="9"/>
      <c r="J100" s="9"/>
      <c r="K100" s="15">
        <v>3640</v>
      </c>
      <c r="L100" s="9"/>
      <c r="M100" s="9"/>
      <c r="N100" s="18"/>
      <c r="O100" s="18">
        <v>948</v>
      </c>
      <c r="P100" s="18"/>
      <c r="Q100" s="9"/>
      <c r="R100" s="9"/>
      <c r="S100" s="9"/>
      <c r="T100" s="9"/>
      <c r="U100" s="15"/>
      <c r="V100" s="9"/>
      <c r="W100" s="9"/>
      <c r="X100" s="9"/>
      <c r="Z100" s="3"/>
      <c r="AA100" s="52">
        <v>7240</v>
      </c>
      <c r="AB100" s="14"/>
      <c r="AG100" s="19">
        <v>724</v>
      </c>
      <c r="AH100" s="19"/>
      <c r="AI100" s="19"/>
      <c r="AN100" s="14">
        <v>6147</v>
      </c>
    </row>
    <row r="101" spans="1:40" x14ac:dyDescent="0.15">
      <c r="A101" s="8">
        <v>1976</v>
      </c>
      <c r="B101" s="9"/>
      <c r="C101" s="9"/>
      <c r="D101" s="9"/>
      <c r="E101" s="15"/>
      <c r="F101" s="9"/>
      <c r="G101" s="9"/>
      <c r="H101" s="9"/>
      <c r="I101" s="9"/>
      <c r="J101" s="9"/>
      <c r="K101" s="15">
        <v>3852</v>
      </c>
      <c r="L101" s="9"/>
      <c r="M101" s="9"/>
      <c r="N101" s="18"/>
      <c r="O101" s="18">
        <v>1003</v>
      </c>
      <c r="P101" s="18"/>
      <c r="Q101" s="9"/>
      <c r="R101" s="9"/>
      <c r="S101" s="9"/>
      <c r="T101" s="9"/>
      <c r="U101" s="15"/>
      <c r="V101" s="9"/>
      <c r="W101" s="9"/>
      <c r="X101" s="9"/>
      <c r="Z101" s="3"/>
      <c r="AA101" s="52">
        <v>7982</v>
      </c>
      <c r="AB101" s="14"/>
      <c r="AG101" s="19">
        <v>812</v>
      </c>
      <c r="AH101" s="19"/>
      <c r="AI101" s="19"/>
      <c r="AN101" s="14">
        <v>6895</v>
      </c>
    </row>
    <row r="102" spans="1:40" x14ac:dyDescent="0.15">
      <c r="A102" s="8">
        <v>1977</v>
      </c>
      <c r="B102" s="9"/>
      <c r="C102" s="9"/>
      <c r="D102" s="9"/>
      <c r="E102" s="15"/>
      <c r="F102" s="9"/>
      <c r="G102" s="9"/>
      <c r="H102" s="9"/>
      <c r="I102" s="9"/>
      <c r="J102" s="9"/>
      <c r="K102" s="15">
        <v>4441</v>
      </c>
      <c r="L102" s="9"/>
      <c r="M102" s="9"/>
      <c r="N102" s="18"/>
      <c r="O102" s="18">
        <v>1157</v>
      </c>
      <c r="P102" s="18"/>
      <c r="Q102" s="9"/>
      <c r="R102" s="9"/>
      <c r="S102" s="9"/>
      <c r="T102" s="9"/>
      <c r="U102" s="15"/>
      <c r="V102" s="9"/>
      <c r="W102" s="9"/>
      <c r="X102" s="9"/>
      <c r="Z102" s="3"/>
      <c r="AA102" s="52">
        <v>8526</v>
      </c>
      <c r="AB102" s="14"/>
      <c r="AG102" s="19">
        <v>888</v>
      </c>
      <c r="AH102" s="19"/>
      <c r="AI102" s="19"/>
      <c r="AN102" s="14">
        <v>7413</v>
      </c>
    </row>
    <row r="103" spans="1:40" x14ac:dyDescent="0.15">
      <c r="A103" s="8">
        <v>1978</v>
      </c>
      <c r="B103" s="9"/>
      <c r="C103" s="9"/>
      <c r="D103" s="9"/>
      <c r="E103" s="15"/>
      <c r="F103" s="9"/>
      <c r="G103" s="9"/>
      <c r="H103" s="9"/>
      <c r="I103" s="9"/>
      <c r="J103" s="9"/>
      <c r="K103" s="15">
        <v>4620</v>
      </c>
      <c r="L103" s="9"/>
      <c r="M103" s="9"/>
      <c r="N103" s="18"/>
      <c r="O103" s="18">
        <v>1203</v>
      </c>
      <c r="P103" s="18"/>
      <c r="Q103" s="9"/>
      <c r="R103" s="9"/>
      <c r="S103" s="9"/>
      <c r="T103" s="9"/>
      <c r="U103" s="15"/>
      <c r="V103" s="9"/>
      <c r="W103" s="9"/>
      <c r="X103" s="9"/>
      <c r="Z103" s="3"/>
      <c r="AA103" s="52">
        <v>8920</v>
      </c>
      <c r="AB103" s="14"/>
      <c r="AG103" s="19">
        <v>949</v>
      </c>
      <c r="AH103" s="19"/>
      <c r="AI103" s="19"/>
      <c r="AN103" s="14">
        <v>7940</v>
      </c>
    </row>
    <row r="104" spans="1:40" x14ac:dyDescent="0.15">
      <c r="A104" s="8">
        <v>1979</v>
      </c>
      <c r="B104" s="9"/>
      <c r="C104" s="9"/>
      <c r="D104" s="9"/>
      <c r="E104" s="15"/>
      <c r="F104" s="9"/>
      <c r="G104" s="9"/>
      <c r="H104" s="9"/>
      <c r="I104" s="9"/>
      <c r="J104" s="9"/>
      <c r="K104" s="15">
        <v>4789</v>
      </c>
      <c r="L104" s="9"/>
      <c r="M104" s="9"/>
      <c r="N104" s="18"/>
      <c r="O104" s="18">
        <v>1247</v>
      </c>
      <c r="P104" s="18"/>
      <c r="Q104" s="9"/>
      <c r="R104" s="9"/>
      <c r="S104" s="9"/>
      <c r="T104" s="9"/>
      <c r="U104" s="15"/>
      <c r="V104" s="9"/>
      <c r="W104" s="9"/>
      <c r="X104" s="9"/>
      <c r="Z104" s="3"/>
      <c r="AA104" s="52">
        <v>9480</v>
      </c>
      <c r="AB104" s="14"/>
      <c r="AG104" s="19">
        <v>1007</v>
      </c>
      <c r="AH104" s="19"/>
      <c r="AI104" s="19"/>
      <c r="AN104" s="14">
        <v>8660</v>
      </c>
    </row>
    <row r="105" spans="1:40" x14ac:dyDescent="0.15">
      <c r="A105" s="8">
        <v>1980</v>
      </c>
      <c r="B105" s="9"/>
      <c r="C105" s="9"/>
      <c r="D105" s="9"/>
      <c r="E105" s="15"/>
      <c r="F105" s="9"/>
      <c r="G105" s="9"/>
      <c r="H105" s="9"/>
      <c r="I105" s="9"/>
      <c r="J105" s="9"/>
      <c r="K105" s="15">
        <v>5054</v>
      </c>
      <c r="L105" s="9"/>
      <c r="M105" s="9"/>
      <c r="N105" s="18"/>
      <c r="O105" s="18">
        <v>1316</v>
      </c>
      <c r="P105" s="18"/>
      <c r="Q105" s="9"/>
      <c r="R105" s="9"/>
      <c r="S105" s="9"/>
      <c r="T105" s="9"/>
      <c r="U105" s="15"/>
      <c r="V105" s="9"/>
      <c r="W105" s="9"/>
      <c r="X105" s="9"/>
      <c r="Z105" s="3"/>
      <c r="AA105" s="52">
        <v>10470</v>
      </c>
      <c r="AB105" s="14"/>
      <c r="AG105" s="19">
        <v>1091</v>
      </c>
      <c r="AH105" s="19">
        <v>100</v>
      </c>
      <c r="AI105" s="19"/>
      <c r="AN105" s="14">
        <v>9180</v>
      </c>
    </row>
    <row r="106" spans="1:40" x14ac:dyDescent="0.15">
      <c r="A106" s="8">
        <v>1981</v>
      </c>
      <c r="B106" s="9"/>
      <c r="C106" s="9"/>
      <c r="D106" s="9"/>
      <c r="E106" s="15"/>
      <c r="F106" s="9"/>
      <c r="G106" s="9"/>
      <c r="H106" s="9"/>
      <c r="I106" s="9"/>
      <c r="J106" s="9"/>
      <c r="K106" s="15">
        <v>5330</v>
      </c>
      <c r="L106" s="9"/>
      <c r="M106" s="9"/>
      <c r="N106" s="18"/>
      <c r="O106" s="18">
        <v>1388</v>
      </c>
      <c r="P106" s="18"/>
      <c r="Q106" s="9"/>
      <c r="R106" s="9"/>
      <c r="S106" s="9"/>
      <c r="T106" s="9"/>
      <c r="U106" s="15"/>
      <c r="V106" s="9"/>
      <c r="W106" s="9"/>
      <c r="X106" s="9"/>
      <c r="Z106" s="3"/>
      <c r="AA106" s="52">
        <v>11200</v>
      </c>
      <c r="AB106" s="14"/>
      <c r="AG106" s="19"/>
      <c r="AH106" s="19">
        <v>106</v>
      </c>
      <c r="AI106" s="19"/>
      <c r="AN106" s="14">
        <v>9530</v>
      </c>
    </row>
    <row r="107" spans="1:40" x14ac:dyDescent="0.15">
      <c r="A107" s="8">
        <v>1982</v>
      </c>
      <c r="B107" s="9"/>
      <c r="C107" s="9"/>
      <c r="D107" s="9"/>
      <c r="E107" s="15"/>
      <c r="F107" s="9"/>
      <c r="G107" s="9"/>
      <c r="H107" s="9"/>
      <c r="I107" s="9"/>
      <c r="J107" s="9"/>
      <c r="K107" s="15">
        <v>5543</v>
      </c>
      <c r="L107" s="9"/>
      <c r="M107" s="9"/>
      <c r="N107" s="18"/>
      <c r="O107" s="18">
        <v>1444</v>
      </c>
      <c r="P107" s="18"/>
      <c r="Q107" s="9"/>
      <c r="R107" s="9"/>
      <c r="S107" s="9"/>
      <c r="T107" s="9"/>
      <c r="U107" s="15"/>
      <c r="V107" s="9"/>
      <c r="W107" s="9"/>
      <c r="X107" s="9"/>
      <c r="Z107" s="3"/>
      <c r="AA107" s="52">
        <v>12290</v>
      </c>
      <c r="AB107" s="14"/>
      <c r="AG107" s="19"/>
      <c r="AH107" s="19">
        <v>110</v>
      </c>
      <c r="AI107" s="19"/>
      <c r="AN107" s="14">
        <v>9800</v>
      </c>
    </row>
    <row r="108" spans="1:40" x14ac:dyDescent="0.15">
      <c r="A108" s="8">
        <v>1983</v>
      </c>
      <c r="B108" s="9"/>
      <c r="C108" s="9"/>
      <c r="D108" s="9"/>
      <c r="E108" s="15"/>
      <c r="F108" s="9"/>
      <c r="G108" s="9"/>
      <c r="H108" s="9"/>
      <c r="I108" s="9"/>
      <c r="J108" s="9"/>
      <c r="K108" s="15">
        <v>5697</v>
      </c>
      <c r="L108" s="9"/>
      <c r="M108" s="9"/>
      <c r="N108" s="18"/>
      <c r="O108" s="18">
        <v>1484</v>
      </c>
      <c r="P108" s="18"/>
      <c r="Q108" s="9"/>
      <c r="R108" s="9"/>
      <c r="S108" s="9"/>
      <c r="T108" s="9"/>
      <c r="U108" s="15"/>
      <c r="V108" s="9"/>
      <c r="W108" s="9"/>
      <c r="X108" s="9"/>
      <c r="Z108" s="3"/>
      <c r="AA108" s="52">
        <v>12190</v>
      </c>
      <c r="AB108" s="14"/>
      <c r="AG108" s="19"/>
      <c r="AH108" s="19">
        <v>114</v>
      </c>
      <c r="AI108" s="19"/>
      <c r="AN108" s="14">
        <v>9850</v>
      </c>
    </row>
    <row r="109" spans="1:40" x14ac:dyDescent="0.15">
      <c r="A109" s="8">
        <v>1984</v>
      </c>
      <c r="B109" s="9"/>
      <c r="C109" s="9"/>
      <c r="D109" s="9"/>
      <c r="E109" s="15"/>
      <c r="F109" s="9"/>
      <c r="G109" s="9"/>
      <c r="H109" s="9"/>
      <c r="I109" s="9"/>
      <c r="J109" s="9"/>
      <c r="K109" s="15">
        <v>5850</v>
      </c>
      <c r="L109" s="9"/>
      <c r="M109" s="9"/>
      <c r="N109" s="18"/>
      <c r="O109" s="18">
        <v>1524</v>
      </c>
      <c r="P109" s="18"/>
      <c r="Q109" s="9"/>
      <c r="R109" s="9"/>
      <c r="S109" s="9"/>
      <c r="T109" s="9"/>
      <c r="U109" s="15"/>
      <c r="V109" s="9"/>
      <c r="W109" s="9"/>
      <c r="X109" s="9"/>
      <c r="Z109" s="3"/>
      <c r="AA109" s="52">
        <v>12940</v>
      </c>
      <c r="AB109" s="14"/>
      <c r="AG109" s="19"/>
      <c r="AH109" s="19">
        <v>119</v>
      </c>
      <c r="AI109" s="19"/>
      <c r="AN109" s="14">
        <v>9960</v>
      </c>
    </row>
    <row r="110" spans="1:40" x14ac:dyDescent="0.15">
      <c r="A110" s="8">
        <v>1985</v>
      </c>
      <c r="B110" s="9"/>
      <c r="C110" s="9"/>
      <c r="D110" s="9"/>
      <c r="E110" s="15"/>
      <c r="F110" s="9"/>
      <c r="G110" s="9"/>
      <c r="H110" s="9"/>
      <c r="I110" s="9"/>
      <c r="J110" s="9"/>
      <c r="K110" s="15">
        <v>5981</v>
      </c>
      <c r="L110" s="9"/>
      <c r="M110" s="9"/>
      <c r="N110" s="18"/>
      <c r="O110" s="18">
        <v>1558</v>
      </c>
      <c r="P110" s="18"/>
      <c r="Q110" s="9"/>
      <c r="R110" s="9"/>
      <c r="S110" s="9"/>
      <c r="T110" s="9"/>
      <c r="U110" s="15"/>
      <c r="V110" s="9"/>
      <c r="W110" s="9"/>
      <c r="X110" s="9"/>
      <c r="Z110" s="3"/>
      <c r="AA110" s="52">
        <v>13470</v>
      </c>
      <c r="AB110" s="14"/>
      <c r="AG110" s="19"/>
      <c r="AH110" s="19">
        <v>122</v>
      </c>
      <c r="AI110" s="19"/>
      <c r="AN110" s="14">
        <v>10210</v>
      </c>
    </row>
    <row r="111" spans="1:40" x14ac:dyDescent="0.15">
      <c r="A111" s="8">
        <v>1986</v>
      </c>
      <c r="B111" s="9"/>
      <c r="C111" s="9"/>
      <c r="D111" s="9"/>
      <c r="E111" s="15"/>
      <c r="F111" s="9"/>
      <c r="G111" s="9"/>
      <c r="H111" s="9"/>
      <c r="I111" s="9"/>
      <c r="J111" s="9"/>
      <c r="K111" s="15">
        <v>6112</v>
      </c>
      <c r="L111" s="9"/>
      <c r="M111" s="9"/>
      <c r="N111" s="18"/>
      <c r="O111" s="18">
        <v>1592</v>
      </c>
      <c r="P111" s="18"/>
      <c r="Q111" s="9"/>
      <c r="R111" s="9"/>
      <c r="S111" s="9"/>
      <c r="T111" s="9"/>
      <c r="U111" s="15"/>
      <c r="V111" s="9"/>
      <c r="W111" s="9"/>
      <c r="X111" s="9"/>
      <c r="Y111" s="3"/>
      <c r="Z111" s="3"/>
      <c r="AA111" s="52">
        <v>13710</v>
      </c>
      <c r="AB111" s="14"/>
      <c r="AG111" s="19"/>
      <c r="AH111" s="19">
        <v>125</v>
      </c>
      <c r="AI111" s="19"/>
      <c r="AN111" s="14">
        <v>10520</v>
      </c>
    </row>
    <row r="112" spans="1:40" x14ac:dyDescent="0.15">
      <c r="A112" s="8">
        <v>1987</v>
      </c>
      <c r="B112" s="9"/>
      <c r="C112" s="9"/>
      <c r="D112" s="9"/>
      <c r="E112" s="15"/>
      <c r="F112" s="9"/>
      <c r="G112" s="9"/>
      <c r="H112" s="9"/>
      <c r="I112" s="9"/>
      <c r="J112" s="9"/>
      <c r="K112" s="15">
        <v>6245</v>
      </c>
      <c r="L112" s="9"/>
      <c r="M112" s="9"/>
      <c r="N112" s="18"/>
      <c r="O112" s="18">
        <v>1627</v>
      </c>
      <c r="P112" s="18"/>
      <c r="Q112" s="9"/>
      <c r="R112" s="9"/>
      <c r="S112" s="9"/>
      <c r="T112" s="9"/>
      <c r="U112" s="15"/>
      <c r="V112" s="9"/>
      <c r="W112" s="9"/>
      <c r="X112" s="9"/>
      <c r="Y112" s="3"/>
      <c r="Z112" s="3"/>
      <c r="AA112" s="52">
        <v>13570</v>
      </c>
      <c r="AB112" s="14"/>
      <c r="AG112" s="19"/>
      <c r="AH112" s="19">
        <v>128</v>
      </c>
      <c r="AI112" s="19"/>
      <c r="AN112" s="14">
        <v>10920</v>
      </c>
    </row>
    <row r="113" spans="1:40" x14ac:dyDescent="0.15">
      <c r="A113" s="8">
        <v>1988</v>
      </c>
      <c r="B113" s="9"/>
      <c r="C113" s="9"/>
      <c r="D113" s="9"/>
      <c r="E113" s="15"/>
      <c r="F113" s="9"/>
      <c r="G113" s="9"/>
      <c r="H113" s="9"/>
      <c r="I113" s="9"/>
      <c r="J113" s="9"/>
      <c r="K113" s="15">
        <v>6374</v>
      </c>
      <c r="L113" s="9"/>
      <c r="M113" s="9"/>
      <c r="N113" s="18"/>
      <c r="O113" s="18">
        <v>1660</v>
      </c>
      <c r="P113" s="18"/>
      <c r="Q113" s="9"/>
      <c r="R113" s="9"/>
      <c r="S113" s="9"/>
      <c r="T113" s="9"/>
      <c r="U113" s="15"/>
      <c r="V113" s="9"/>
      <c r="W113" s="9"/>
      <c r="X113" s="9"/>
      <c r="Y113" s="3"/>
      <c r="Z113" s="3"/>
      <c r="AA113" s="52">
        <v>13900</v>
      </c>
      <c r="AB113" s="14"/>
      <c r="AG113" s="19"/>
      <c r="AH113" s="19">
        <v>130</v>
      </c>
      <c r="AI113" s="19"/>
      <c r="AN113" s="14">
        <v>11460</v>
      </c>
    </row>
    <row r="114" spans="1:40" x14ac:dyDescent="0.15">
      <c r="A114" s="8">
        <v>1989</v>
      </c>
      <c r="B114" s="9"/>
      <c r="C114" s="9"/>
      <c r="D114" s="9"/>
      <c r="E114" s="15"/>
      <c r="F114" s="9"/>
      <c r="G114" s="9"/>
      <c r="H114" s="9"/>
      <c r="I114" s="9"/>
      <c r="J114" s="9"/>
      <c r="K114" s="15">
        <v>6539</v>
      </c>
      <c r="L114" s="9"/>
      <c r="M114" s="9"/>
      <c r="N114" s="18"/>
      <c r="O114" s="18">
        <v>1700</v>
      </c>
      <c r="P114" s="18"/>
      <c r="Q114" s="9"/>
      <c r="R114" s="9"/>
      <c r="S114" s="9"/>
      <c r="T114" s="9"/>
      <c r="U114" s="15"/>
      <c r="V114" s="9"/>
      <c r="W114" s="9"/>
      <c r="X114" s="9"/>
      <c r="Y114" s="3"/>
      <c r="Z114" s="3"/>
      <c r="AA114" s="52">
        <v>15270</v>
      </c>
      <c r="AB114" s="14"/>
      <c r="AG114" s="19"/>
      <c r="AH114" s="19">
        <v>137</v>
      </c>
      <c r="AI114" s="19"/>
      <c r="AN114" s="14">
        <v>11950</v>
      </c>
    </row>
    <row r="115" spans="1:40" x14ac:dyDescent="0.15">
      <c r="A115" s="8">
        <v>1990</v>
      </c>
      <c r="B115" s="9"/>
      <c r="C115" s="9"/>
      <c r="D115" s="9"/>
      <c r="E115" s="15"/>
      <c r="F115" s="9"/>
      <c r="G115" s="9"/>
      <c r="H115" s="9"/>
      <c r="I115" s="9"/>
      <c r="J115" s="9"/>
      <c r="K115" s="15">
        <v>6711</v>
      </c>
      <c r="L115" s="9"/>
      <c r="M115" s="9"/>
      <c r="N115" s="18"/>
      <c r="O115" s="18">
        <v>1745</v>
      </c>
      <c r="P115" s="18"/>
      <c r="Q115" s="9"/>
      <c r="R115" s="9"/>
      <c r="S115" s="9"/>
      <c r="T115" s="9"/>
      <c r="U115" s="15"/>
      <c r="V115" s="9"/>
      <c r="W115" s="9"/>
      <c r="X115" s="9"/>
      <c r="Y115" s="3"/>
      <c r="Z115" s="3"/>
      <c r="AA115" s="52">
        <v>15700</v>
      </c>
      <c r="AB115" s="14"/>
      <c r="AG115" s="19"/>
      <c r="AH115" s="19">
        <v>144</v>
      </c>
      <c r="AI115" s="19"/>
      <c r="AN115" s="14">
        <v>13090</v>
      </c>
    </row>
    <row r="116" spans="1:40" x14ac:dyDescent="0.15">
      <c r="A116" s="8">
        <v>1991</v>
      </c>
      <c r="B116" s="9"/>
      <c r="C116" s="9"/>
      <c r="D116" s="9"/>
      <c r="E116" s="15"/>
      <c r="F116" s="9"/>
      <c r="G116" s="9"/>
      <c r="H116" s="9"/>
      <c r="I116" s="9"/>
      <c r="J116" s="9"/>
      <c r="K116" s="15">
        <v>6995</v>
      </c>
      <c r="L116" s="9"/>
      <c r="M116" s="9"/>
      <c r="N116" s="18"/>
      <c r="O116" s="18">
        <v>1819</v>
      </c>
      <c r="P116" s="18"/>
      <c r="Q116" s="9"/>
      <c r="R116" s="9"/>
      <c r="S116" s="9"/>
      <c r="T116" s="9"/>
      <c r="U116" s="15"/>
      <c r="V116" s="9"/>
      <c r="W116" s="9"/>
      <c r="X116" s="9"/>
      <c r="Y116" s="3"/>
      <c r="Z116" s="3"/>
      <c r="AA116" s="52">
        <v>16040</v>
      </c>
      <c r="AB116" s="14"/>
      <c r="AG116" s="19"/>
      <c r="AH116" s="19">
        <v>150</v>
      </c>
      <c r="AI116" s="19"/>
      <c r="AN116" s="14">
        <v>13680</v>
      </c>
    </row>
    <row r="117" spans="1:40" x14ac:dyDescent="0.15">
      <c r="A117" s="8">
        <v>1992</v>
      </c>
      <c r="B117" s="9"/>
      <c r="C117" s="9"/>
      <c r="D117" s="9"/>
      <c r="E117" s="15"/>
      <c r="F117" s="9"/>
      <c r="G117" s="9"/>
      <c r="H117" s="9"/>
      <c r="I117" s="9"/>
      <c r="J117" s="9"/>
      <c r="K117" s="15">
        <v>7408</v>
      </c>
      <c r="L117" s="9"/>
      <c r="M117" s="9"/>
      <c r="N117" s="18"/>
      <c r="O117" s="18">
        <v>1926</v>
      </c>
      <c r="P117" s="18"/>
      <c r="Q117" s="9"/>
      <c r="R117" s="9"/>
      <c r="S117" s="9"/>
      <c r="T117" s="9"/>
      <c r="U117" s="15"/>
      <c r="V117" s="9"/>
      <c r="W117" s="9"/>
      <c r="X117" s="9"/>
      <c r="Y117" s="3"/>
      <c r="Z117" s="3"/>
      <c r="AA117" s="52">
        <v>16970</v>
      </c>
      <c r="AB117" s="14"/>
      <c r="AG117" s="19"/>
      <c r="AH117" s="19">
        <v>152</v>
      </c>
      <c r="AI117" s="19"/>
      <c r="AN117" s="14">
        <v>14520</v>
      </c>
    </row>
    <row r="118" spans="1:40" x14ac:dyDescent="0.15">
      <c r="A118" s="8">
        <v>1993</v>
      </c>
      <c r="B118" s="9"/>
      <c r="C118" s="9"/>
      <c r="D118" s="9"/>
      <c r="E118" s="15"/>
      <c r="F118" s="9"/>
      <c r="G118" s="9"/>
      <c r="H118" s="9"/>
      <c r="I118" s="9"/>
      <c r="J118" s="9"/>
      <c r="K118" s="15">
        <v>7681</v>
      </c>
      <c r="L118" s="9"/>
      <c r="M118" s="9"/>
      <c r="N118" s="18"/>
      <c r="O118" s="18">
        <v>1997</v>
      </c>
      <c r="P118" s="18"/>
      <c r="Q118" s="9"/>
      <c r="R118" s="9"/>
      <c r="S118" s="9"/>
      <c r="T118" s="9"/>
      <c r="U118" s="15"/>
      <c r="V118" s="9"/>
      <c r="W118" s="9"/>
      <c r="X118" s="9"/>
      <c r="Y118" s="3"/>
      <c r="Z118" s="3"/>
      <c r="AA118" s="52">
        <v>17330</v>
      </c>
      <c r="AB118" s="14"/>
      <c r="AG118" s="19"/>
      <c r="AH118" s="19">
        <v>151</v>
      </c>
      <c r="AI118" s="19"/>
      <c r="AN118" s="14">
        <v>15210</v>
      </c>
    </row>
    <row r="119" spans="1:40" x14ac:dyDescent="0.15">
      <c r="A119" s="8">
        <v>1994</v>
      </c>
      <c r="B119" s="9"/>
      <c r="C119" s="9"/>
      <c r="D119" s="9"/>
      <c r="E119" s="15"/>
      <c r="F119" s="9"/>
      <c r="G119" s="9"/>
      <c r="H119" s="9"/>
      <c r="I119" s="9"/>
      <c r="J119" s="9"/>
      <c r="K119" s="15">
        <v>7832</v>
      </c>
      <c r="L119" s="9"/>
      <c r="M119" s="9"/>
      <c r="N119" s="18"/>
      <c r="O119" s="18"/>
      <c r="P119" s="18">
        <v>100</v>
      </c>
      <c r="Q119" s="9"/>
      <c r="R119" s="9"/>
      <c r="S119" s="9"/>
      <c r="T119" s="9"/>
      <c r="U119" s="15"/>
      <c r="V119" s="9"/>
      <c r="W119" s="9"/>
      <c r="X119" s="9"/>
      <c r="Y119" s="3"/>
      <c r="Z119" s="3"/>
      <c r="AA119" s="52">
        <v>17480</v>
      </c>
      <c r="AB119" s="14"/>
      <c r="AG119" s="19"/>
      <c r="AH119" s="19"/>
      <c r="AI119" s="19">
        <v>100</v>
      </c>
      <c r="AN119" s="14">
        <v>15120</v>
      </c>
    </row>
    <row r="120" spans="1:40" x14ac:dyDescent="0.15">
      <c r="A120" s="8">
        <v>1995</v>
      </c>
      <c r="B120" s="9"/>
      <c r="C120" s="9"/>
      <c r="D120" s="9"/>
      <c r="E120" s="15"/>
      <c r="F120" s="9"/>
      <c r="G120" s="9"/>
      <c r="H120" s="9"/>
      <c r="I120" s="9"/>
      <c r="J120" s="9"/>
      <c r="K120" s="15">
        <v>7963</v>
      </c>
      <c r="L120" s="9"/>
      <c r="M120" s="9"/>
      <c r="N120" s="18"/>
      <c r="O120" s="18"/>
      <c r="P120" s="18">
        <v>102</v>
      </c>
      <c r="Q120" s="9"/>
      <c r="R120" s="9"/>
      <c r="S120" s="9"/>
      <c r="T120" s="9"/>
      <c r="U120" s="15"/>
      <c r="V120" s="9"/>
      <c r="W120" s="9"/>
      <c r="X120" s="9"/>
      <c r="Y120" s="3"/>
      <c r="Z120" s="3"/>
      <c r="AA120" s="52">
        <v>18440</v>
      </c>
      <c r="AB120" s="14"/>
      <c r="AG120" s="19"/>
      <c r="AH120" s="19"/>
      <c r="AI120" s="19">
        <v>102</v>
      </c>
      <c r="AN120" s="14">
        <v>15160</v>
      </c>
    </row>
    <row r="121" spans="1:40" x14ac:dyDescent="0.15">
      <c r="A121" s="8">
        <v>1996</v>
      </c>
      <c r="B121" s="9"/>
      <c r="C121" s="9"/>
      <c r="D121" s="9"/>
      <c r="E121" s="15"/>
      <c r="F121" s="9"/>
      <c r="G121" s="9"/>
      <c r="H121" s="9"/>
      <c r="I121" s="9"/>
      <c r="J121" s="9"/>
      <c r="K121" s="15">
        <v>8219</v>
      </c>
      <c r="L121" s="9"/>
      <c r="M121" s="9"/>
      <c r="N121" s="18"/>
      <c r="O121" s="18"/>
      <c r="P121" s="18">
        <v>105</v>
      </c>
      <c r="Q121" s="9"/>
      <c r="R121" s="9"/>
      <c r="S121" s="9"/>
      <c r="T121" s="9"/>
      <c r="U121" s="15"/>
      <c r="V121" s="9"/>
      <c r="W121" s="9"/>
      <c r="X121" s="9"/>
      <c r="Y121" s="3"/>
      <c r="Z121" s="3"/>
      <c r="AA121" s="52">
        <v>18500</v>
      </c>
      <c r="AB121" s="14"/>
      <c r="AG121" s="19"/>
      <c r="AH121" s="19"/>
      <c r="AI121" s="19">
        <v>108</v>
      </c>
      <c r="AN121" s="14">
        <v>15490</v>
      </c>
    </row>
    <row r="122" spans="1:40" x14ac:dyDescent="0.15">
      <c r="A122" s="8">
        <v>1997</v>
      </c>
      <c r="B122" s="9"/>
      <c r="C122" s="9"/>
      <c r="D122" s="9"/>
      <c r="E122" s="15"/>
      <c r="F122" s="9"/>
      <c r="G122" s="9"/>
      <c r="H122" s="9"/>
      <c r="I122" s="9"/>
      <c r="J122" s="9"/>
      <c r="K122" s="15">
        <v>8644</v>
      </c>
      <c r="L122" s="9"/>
      <c r="M122" s="9"/>
      <c r="N122" s="18"/>
      <c r="O122" s="18"/>
      <c r="P122" s="18">
        <v>110</v>
      </c>
      <c r="Q122" s="9"/>
      <c r="R122" s="9"/>
      <c r="S122" s="9"/>
      <c r="T122" s="9"/>
      <c r="U122" s="15"/>
      <c r="V122" s="9"/>
      <c r="W122" s="9"/>
      <c r="X122" s="9"/>
      <c r="Y122" s="3"/>
      <c r="Z122" s="3"/>
      <c r="AA122" s="52">
        <v>19200</v>
      </c>
      <c r="AB122" s="14"/>
      <c r="AG122" s="19"/>
      <c r="AH122" s="19"/>
      <c r="AI122" s="19">
        <v>110</v>
      </c>
      <c r="AN122" s="14">
        <v>15450</v>
      </c>
    </row>
    <row r="123" spans="1:40" x14ac:dyDescent="0.15">
      <c r="A123" s="8">
        <v>1998</v>
      </c>
      <c r="B123" s="9"/>
      <c r="C123" s="9"/>
      <c r="D123" s="9"/>
      <c r="E123" s="15"/>
      <c r="F123" s="9"/>
      <c r="G123" s="9"/>
      <c r="H123" s="9"/>
      <c r="I123" s="9"/>
      <c r="J123" s="9"/>
      <c r="K123" s="15">
        <v>8691</v>
      </c>
      <c r="L123" s="9"/>
      <c r="M123" s="9"/>
      <c r="N123" s="18"/>
      <c r="O123" s="18"/>
      <c r="P123" s="18">
        <v>111</v>
      </c>
      <c r="Q123" s="9"/>
      <c r="R123" s="9"/>
      <c r="S123" s="9"/>
      <c r="T123" s="9"/>
      <c r="U123" s="15"/>
      <c r="V123" s="9"/>
      <c r="W123" s="9"/>
      <c r="X123" s="9"/>
      <c r="Y123" s="3"/>
      <c r="Z123" s="3"/>
      <c r="AA123" s="52">
        <v>17810</v>
      </c>
      <c r="AB123" s="14"/>
      <c r="AG123" s="19"/>
      <c r="AH123" s="19"/>
      <c r="AI123" s="19">
        <v>114</v>
      </c>
      <c r="AN123" s="14">
        <v>15680</v>
      </c>
    </row>
    <row r="124" spans="1:40" x14ac:dyDescent="0.15">
      <c r="A124" s="8">
        <v>1999</v>
      </c>
      <c r="B124" s="9"/>
      <c r="C124" s="9"/>
      <c r="D124" s="9"/>
      <c r="E124" s="15"/>
      <c r="F124" s="9"/>
      <c r="G124" s="9"/>
      <c r="H124" s="9"/>
      <c r="I124" s="9"/>
      <c r="J124" s="9"/>
      <c r="K124" s="15">
        <v>8729</v>
      </c>
      <c r="L124" s="9"/>
      <c r="M124" s="9"/>
      <c r="N124" s="18"/>
      <c r="O124" s="18"/>
      <c r="P124" s="18">
        <v>111</v>
      </c>
      <c r="Q124" s="9"/>
      <c r="R124" s="9"/>
      <c r="S124" s="9"/>
      <c r="T124" s="9"/>
      <c r="U124" s="15"/>
      <c r="V124" s="9"/>
      <c r="W124" s="9"/>
      <c r="X124" s="9"/>
      <c r="Y124" s="3"/>
      <c r="Z124" s="3"/>
      <c r="AA124" s="52">
        <v>18330</v>
      </c>
      <c r="AB124" s="14"/>
      <c r="AG124" s="19"/>
      <c r="AH124" s="19"/>
      <c r="AI124" s="19">
        <v>107</v>
      </c>
      <c r="AN124" s="14">
        <v>15150</v>
      </c>
    </row>
    <row r="125" spans="1:40" x14ac:dyDescent="0.15">
      <c r="A125" s="8">
        <v>2000</v>
      </c>
      <c r="B125" s="9"/>
      <c r="C125" s="9"/>
      <c r="D125" s="9"/>
      <c r="E125" s="15"/>
      <c r="F125" s="9"/>
      <c r="G125" s="9"/>
      <c r="H125" s="9"/>
      <c r="I125" s="9"/>
      <c r="J125" s="9"/>
      <c r="K125" s="15">
        <v>8652</v>
      </c>
      <c r="L125" s="9"/>
      <c r="M125" s="9"/>
      <c r="N125" s="18"/>
      <c r="O125" s="18"/>
      <c r="P125" s="18">
        <v>110</v>
      </c>
      <c r="Q125" s="9"/>
      <c r="R125" s="9"/>
      <c r="S125" s="9"/>
      <c r="T125" s="9"/>
      <c r="U125" s="15"/>
      <c r="V125" s="9"/>
      <c r="W125" s="9"/>
      <c r="X125" s="9"/>
      <c r="Y125" s="3"/>
      <c r="Z125" s="3"/>
      <c r="AA125" s="52">
        <v>18860</v>
      </c>
      <c r="AB125" s="14"/>
      <c r="AG125" s="19"/>
      <c r="AH125" s="19"/>
      <c r="AI125" s="19"/>
      <c r="AN125" s="14">
        <v>14790</v>
      </c>
    </row>
    <row r="126" spans="1:40" x14ac:dyDescent="0.15">
      <c r="A126" s="8">
        <v>2001</v>
      </c>
      <c r="B126" s="9"/>
      <c r="C126" s="9"/>
      <c r="D126" s="9"/>
      <c r="E126" s="15"/>
      <c r="F126" s="9"/>
      <c r="G126" s="9"/>
      <c r="H126" s="9"/>
      <c r="I126" s="9"/>
      <c r="J126" s="9"/>
      <c r="K126" s="15">
        <v>8659</v>
      </c>
      <c r="L126" s="9"/>
      <c r="M126" s="9"/>
      <c r="N126" s="18"/>
      <c r="O126" s="18"/>
      <c r="P126" s="18"/>
      <c r="Q126" s="9"/>
      <c r="R126" s="9"/>
      <c r="S126" s="9"/>
      <c r="T126" s="9"/>
      <c r="U126" s="15"/>
      <c r="V126" s="9"/>
      <c r="W126" s="9"/>
      <c r="X126" s="9"/>
      <c r="Y126" s="3"/>
      <c r="Z126" s="3"/>
      <c r="AA126" s="52">
        <v>18780</v>
      </c>
      <c r="AB126" s="14"/>
      <c r="AG126" s="19"/>
      <c r="AH126" s="19"/>
      <c r="AI126" s="19"/>
      <c r="AN126" s="14">
        <v>14470</v>
      </c>
    </row>
    <row r="127" spans="1:40" x14ac:dyDescent="0.15">
      <c r="A127" s="8">
        <v>2002</v>
      </c>
      <c r="B127" s="9"/>
      <c r="C127" s="9"/>
      <c r="D127" s="9"/>
      <c r="E127" s="15"/>
      <c r="F127" s="9"/>
      <c r="G127" s="9"/>
      <c r="H127" s="9"/>
      <c r="I127" s="9"/>
      <c r="J127" s="9"/>
      <c r="K127" s="15">
        <v>8663</v>
      </c>
      <c r="L127" s="9"/>
      <c r="M127" s="9"/>
      <c r="N127" s="18"/>
      <c r="O127" s="18"/>
      <c r="P127" s="18"/>
      <c r="Q127" s="9"/>
      <c r="R127" s="9"/>
      <c r="S127" s="9"/>
      <c r="T127" s="9"/>
      <c r="U127" s="15"/>
      <c r="V127" s="9"/>
      <c r="W127" s="9"/>
      <c r="X127" s="9"/>
      <c r="Y127" s="3"/>
      <c r="Z127" s="3"/>
      <c r="AA127" s="52">
        <v>17880</v>
      </c>
      <c r="AB127" s="14"/>
      <c r="AG127" s="19"/>
      <c r="AH127" s="19"/>
      <c r="AI127" s="19"/>
      <c r="AN127" s="14">
        <v>14250</v>
      </c>
    </row>
    <row r="128" spans="1:40" x14ac:dyDescent="0.15">
      <c r="A128" s="8">
        <v>2003</v>
      </c>
      <c r="B128" s="9"/>
      <c r="C128" s="9"/>
      <c r="D128" s="9"/>
      <c r="E128" s="15"/>
      <c r="F128" s="9"/>
      <c r="G128" s="9"/>
      <c r="H128" s="9"/>
      <c r="I128" s="9"/>
      <c r="J128" s="9"/>
      <c r="K128" s="15">
        <v>8671</v>
      </c>
      <c r="L128" s="9"/>
      <c r="M128" s="9"/>
      <c r="N128" s="18"/>
      <c r="O128" s="18"/>
      <c r="P128" s="18"/>
      <c r="Q128" s="9"/>
      <c r="R128" s="9"/>
      <c r="S128" s="9"/>
      <c r="T128" s="9"/>
      <c r="U128" s="15"/>
      <c r="V128" s="9"/>
      <c r="W128" s="9"/>
      <c r="X128" s="9"/>
      <c r="Y128" s="3"/>
      <c r="Z128" s="3"/>
      <c r="AA128" s="52">
        <v>17900</v>
      </c>
      <c r="AB128" s="14"/>
      <c r="AG128" s="19"/>
      <c r="AH128" s="19"/>
      <c r="AI128" s="19"/>
      <c r="AN128" s="14">
        <v>13980</v>
      </c>
    </row>
    <row r="129" spans="1:40" x14ac:dyDescent="0.15">
      <c r="A129" s="8">
        <v>2004</v>
      </c>
      <c r="B129" s="9"/>
      <c r="C129" s="9"/>
      <c r="D129" s="9"/>
      <c r="E129" s="15"/>
      <c r="F129" s="9"/>
      <c r="G129" s="9"/>
      <c r="H129" s="9"/>
      <c r="I129" s="9"/>
      <c r="J129" s="9"/>
      <c r="K129" s="15">
        <v>8649</v>
      </c>
      <c r="L129" s="9"/>
      <c r="M129" s="9"/>
      <c r="N129" s="18"/>
      <c r="O129" s="18"/>
      <c r="P129" s="18"/>
      <c r="Q129" s="9"/>
      <c r="R129" s="9"/>
      <c r="S129" s="9"/>
      <c r="T129" s="9"/>
      <c r="U129" s="15"/>
      <c r="V129" s="9"/>
      <c r="W129" s="9"/>
      <c r="X129" s="9"/>
      <c r="Y129" s="3"/>
      <c r="Z129" s="3"/>
      <c r="AA129" s="52">
        <v>17830</v>
      </c>
      <c r="AB129" s="14"/>
      <c r="AG129" s="19"/>
      <c r="AH129" s="19"/>
      <c r="AI129" s="19"/>
      <c r="AN129" s="14">
        <v>13830</v>
      </c>
    </row>
    <row r="130" spans="1:40" x14ac:dyDescent="0.15">
      <c r="A130" s="8">
        <v>2005</v>
      </c>
      <c r="B130" s="9"/>
      <c r="C130" s="9"/>
      <c r="D130" s="9"/>
      <c r="E130" s="15"/>
      <c r="F130" s="9"/>
      <c r="G130" s="9"/>
      <c r="H130" s="9"/>
      <c r="I130" s="9"/>
      <c r="J130" s="9"/>
      <c r="K130" s="15">
        <v>8653</v>
      </c>
      <c r="L130" s="9"/>
      <c r="M130" s="9"/>
      <c r="N130" s="18"/>
      <c r="O130" s="18"/>
      <c r="P130" s="18"/>
      <c r="Q130" s="9"/>
      <c r="R130" s="9"/>
      <c r="S130" s="9"/>
      <c r="T130" s="9"/>
      <c r="U130" s="15"/>
      <c r="V130" s="9"/>
      <c r="W130" s="9"/>
      <c r="X130" s="9"/>
      <c r="Y130" s="3"/>
      <c r="Z130" s="3"/>
      <c r="AA130" s="52"/>
      <c r="AB130" s="14"/>
      <c r="AG130" s="19"/>
      <c r="AH130" s="19"/>
      <c r="AI130" s="19"/>
    </row>
    <row r="131" spans="1:40" x14ac:dyDescent="0.15">
      <c r="A131" s="8">
        <v>2006</v>
      </c>
      <c r="B131" s="9"/>
      <c r="C131" s="9"/>
      <c r="D131" s="9"/>
      <c r="E131" s="15"/>
      <c r="F131" s="9"/>
      <c r="G131" s="9"/>
      <c r="H131" s="9"/>
      <c r="I131" s="9"/>
      <c r="J131" s="9"/>
      <c r="K131" s="15"/>
      <c r="L131" s="9"/>
      <c r="M131" s="9"/>
      <c r="N131" s="18"/>
      <c r="O131" s="18"/>
      <c r="P131" s="18"/>
      <c r="Q131" s="9"/>
      <c r="R131" s="9"/>
      <c r="S131" s="9"/>
      <c r="T131" s="9"/>
      <c r="U131" s="15"/>
      <c r="V131" s="9"/>
      <c r="W131" s="9"/>
      <c r="X131" s="9"/>
      <c r="Y131" s="3"/>
      <c r="Z131" s="3"/>
      <c r="AA131" s="52"/>
      <c r="AB131" s="14"/>
      <c r="AG131" s="19"/>
      <c r="AH131" s="19"/>
      <c r="AI131" s="19"/>
    </row>
    <row r="132" spans="1:40" x14ac:dyDescent="0.15">
      <c r="A132" s="8">
        <v>2007</v>
      </c>
      <c r="B132" s="9"/>
      <c r="C132" s="9"/>
      <c r="D132" s="9"/>
      <c r="E132" s="15"/>
      <c r="F132" s="9"/>
      <c r="G132" s="9"/>
      <c r="H132" s="9"/>
      <c r="I132" s="9"/>
      <c r="J132" s="9"/>
      <c r="K132" s="15"/>
      <c r="L132" s="9"/>
      <c r="M132" s="9"/>
      <c r="N132" s="18"/>
      <c r="O132" s="18"/>
      <c r="P132" s="18"/>
      <c r="Q132" s="9"/>
      <c r="R132" s="9"/>
      <c r="S132" s="9"/>
      <c r="T132" s="9"/>
      <c r="U132" s="15"/>
      <c r="V132" s="9"/>
      <c r="W132" s="9"/>
      <c r="X132" s="9"/>
      <c r="Y132" s="3"/>
      <c r="Z132" s="3"/>
      <c r="AA132" s="52"/>
      <c r="AB132" s="14"/>
      <c r="AG132" s="19"/>
      <c r="AH132" s="19"/>
      <c r="AI132" s="19"/>
    </row>
    <row r="133" spans="1:40" x14ac:dyDescent="0.15">
      <c r="A133" s="8">
        <v>2008</v>
      </c>
      <c r="B133" s="9"/>
      <c r="C133" s="9"/>
      <c r="D133" s="9"/>
      <c r="E133" s="15"/>
      <c r="F133" s="9"/>
      <c r="G133" s="9"/>
      <c r="H133" s="9"/>
      <c r="I133" s="9"/>
      <c r="J133" s="9"/>
      <c r="K133" s="15"/>
      <c r="L133" s="9"/>
      <c r="M133" s="9"/>
      <c r="N133" s="18"/>
      <c r="O133" s="18"/>
      <c r="P133" s="18"/>
      <c r="Q133" s="9"/>
      <c r="R133" s="9"/>
      <c r="S133" s="9"/>
      <c r="T133" s="9"/>
      <c r="U133" s="15"/>
      <c r="V133" s="9"/>
      <c r="W133" s="9"/>
      <c r="X133" s="9"/>
      <c r="Y133" s="3"/>
      <c r="Z133" s="3"/>
      <c r="AA133" s="52"/>
      <c r="AB133" s="14"/>
      <c r="AG133" s="19"/>
      <c r="AH133" s="19"/>
      <c r="AI133" s="19"/>
    </row>
    <row r="134" spans="1:40" x14ac:dyDescent="0.15">
      <c r="A134" s="8">
        <v>2009</v>
      </c>
      <c r="B134" s="9"/>
      <c r="C134" s="9"/>
      <c r="D134" s="9"/>
      <c r="E134" s="15"/>
      <c r="F134" s="9"/>
      <c r="G134" s="9"/>
      <c r="H134" s="9"/>
      <c r="I134" s="9"/>
      <c r="J134" s="9"/>
      <c r="K134" s="15"/>
      <c r="L134" s="9"/>
      <c r="M134" s="9"/>
      <c r="N134" s="18"/>
      <c r="O134" s="18"/>
      <c r="P134" s="18"/>
      <c r="Q134" s="9"/>
      <c r="R134" s="9"/>
      <c r="S134" s="9"/>
      <c r="T134" s="9"/>
      <c r="U134" s="15"/>
      <c r="V134" s="9"/>
      <c r="W134" s="9"/>
      <c r="X134" s="9"/>
      <c r="Y134" s="3"/>
      <c r="Z134" s="3"/>
      <c r="AA134" s="52"/>
      <c r="AB134" s="14"/>
      <c r="AG134" s="19"/>
      <c r="AH134" s="19"/>
      <c r="AI134" s="19"/>
    </row>
    <row r="135" spans="1:40" x14ac:dyDescent="0.15">
      <c r="A135" s="8">
        <v>2010</v>
      </c>
      <c r="B135" s="9"/>
      <c r="C135" s="9"/>
      <c r="D135" s="9"/>
      <c r="E135" s="15"/>
      <c r="F135" s="9"/>
      <c r="G135" s="9"/>
      <c r="H135" s="9"/>
      <c r="I135" s="9"/>
      <c r="J135" s="9"/>
      <c r="K135" s="15"/>
      <c r="L135" s="9"/>
      <c r="M135" s="9"/>
      <c r="N135" s="18"/>
      <c r="O135" s="18"/>
      <c r="P135" s="18"/>
      <c r="Q135" s="9"/>
      <c r="R135" s="9"/>
      <c r="S135" s="9"/>
      <c r="T135" s="9"/>
      <c r="U135" s="15"/>
      <c r="V135" s="9"/>
      <c r="W135" s="9"/>
      <c r="X135" s="9"/>
      <c r="Y135" s="3"/>
      <c r="Z135" s="3"/>
      <c r="AA135" s="52"/>
      <c r="AB135" s="14"/>
      <c r="AG135" s="19"/>
      <c r="AH135" s="19"/>
      <c r="AI135" s="19"/>
    </row>
  </sheetData>
  <mergeCells count="5">
    <mergeCell ref="B1:F1"/>
    <mergeCell ref="H1:L1"/>
    <mergeCell ref="AK1:AP1"/>
    <mergeCell ref="X1:AD1"/>
    <mergeCell ref="R1:V1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157"/>
  <sheetViews>
    <sheetView workbookViewId="0">
      <pane xSplit="1" ySplit="4" topLeftCell="B60" activePane="bottomRight" state="frozen"/>
      <selection pane="topRight" activeCell="C1" sqref="C1"/>
      <selection pane="bottomLeft" activeCell="A5" sqref="A5"/>
      <selection pane="bottomRight" activeCell="AC27" sqref="AC27:AC149"/>
    </sheetView>
  </sheetViews>
  <sheetFormatPr baseColWidth="10" defaultColWidth="10.6640625" defaultRowHeight="14" x14ac:dyDescent="0.15"/>
  <cols>
    <col min="1" max="1" width="5.5" style="2" customWidth="1"/>
    <col min="2" max="3" width="5.5" style="3" customWidth="1"/>
    <col min="4" max="4" width="7.83203125" style="3" customWidth="1"/>
    <col min="5" max="6" width="5.5" style="3" customWidth="1"/>
    <col min="7" max="7" width="7.1640625" style="3" customWidth="1"/>
    <col min="8" max="8" width="5.5" style="3" customWidth="1"/>
    <col min="9" max="9" width="6.1640625" style="3" customWidth="1"/>
    <col min="10" max="10" width="5.5" style="1" customWidth="1"/>
    <col min="11" max="12" width="6.83203125" style="1" customWidth="1"/>
    <col min="13" max="13" width="8.1640625" style="1" customWidth="1"/>
    <col min="14" max="14" width="8.33203125" style="1" customWidth="1"/>
    <col min="15" max="15" width="7.33203125" style="1" customWidth="1"/>
    <col min="16" max="16" width="8" style="1" customWidth="1"/>
    <col min="17" max="18" width="7" style="1" customWidth="1"/>
    <col min="19" max="23" width="10.6640625" style="1"/>
    <col min="24" max="24" width="14.5" style="3" customWidth="1"/>
    <col min="25" max="25" width="10.6640625" style="3"/>
    <col min="26" max="26" width="10.6640625" style="33"/>
    <col min="27" max="28" width="10.6640625" style="3"/>
    <col min="29" max="29" width="14.5" style="3" customWidth="1"/>
    <col min="30" max="30" width="10.6640625" style="3"/>
    <col min="31" max="31" width="10.6640625" style="1"/>
    <col min="32" max="32" width="14.5" style="1" customWidth="1"/>
    <col min="33" max="16384" width="10.6640625" style="1"/>
  </cols>
  <sheetData>
    <row r="1" spans="1:32" x14ac:dyDescent="0.15">
      <c r="B1" s="49" t="s">
        <v>46</v>
      </c>
      <c r="C1" s="49"/>
      <c r="D1" s="49"/>
      <c r="E1" s="49"/>
      <c r="F1" s="49"/>
      <c r="G1" s="49"/>
      <c r="H1" s="49"/>
      <c r="I1" s="49"/>
      <c r="K1" s="49" t="s">
        <v>24</v>
      </c>
      <c r="L1" s="49"/>
      <c r="M1" s="49"/>
      <c r="N1" s="49"/>
      <c r="O1" s="49"/>
      <c r="P1" s="49"/>
      <c r="Q1" s="49"/>
      <c r="R1" s="49"/>
      <c r="S1" s="50"/>
      <c r="Z1" s="33" t="s">
        <v>49</v>
      </c>
    </row>
    <row r="2" spans="1:32" x14ac:dyDescent="0.15">
      <c r="B2" s="3" t="s">
        <v>14</v>
      </c>
      <c r="C2" s="3" t="s">
        <v>113</v>
      </c>
      <c r="D2" s="3" t="s">
        <v>92</v>
      </c>
      <c r="E2" s="3" t="s">
        <v>25</v>
      </c>
      <c r="F2" s="3" t="s">
        <v>15</v>
      </c>
      <c r="G2" s="3" t="s">
        <v>29</v>
      </c>
      <c r="H2" s="3" t="s">
        <v>26</v>
      </c>
      <c r="I2" s="3" t="s">
        <v>17</v>
      </c>
      <c r="J2" s="2"/>
      <c r="K2" s="3" t="s">
        <v>14</v>
      </c>
      <c r="L2" s="3" t="s">
        <v>113</v>
      </c>
      <c r="M2" s="3" t="s">
        <v>92</v>
      </c>
      <c r="N2" s="4" t="s">
        <v>25</v>
      </c>
      <c r="O2" s="4" t="s">
        <v>15</v>
      </c>
      <c r="P2" s="2" t="s">
        <v>29</v>
      </c>
      <c r="Q2" s="4" t="s">
        <v>16</v>
      </c>
      <c r="R2" s="4" t="s">
        <v>17</v>
      </c>
      <c r="S2" s="44" t="s">
        <v>23</v>
      </c>
      <c r="X2" s="51" t="s">
        <v>38</v>
      </c>
      <c r="Y2" s="51"/>
      <c r="Z2" s="51"/>
      <c r="AA2" s="51"/>
      <c r="AB2" s="51"/>
      <c r="AC2" s="51"/>
    </row>
    <row r="3" spans="1:32" x14ac:dyDescent="0.15">
      <c r="I3" s="3" t="s">
        <v>27</v>
      </c>
      <c r="J3" s="2"/>
      <c r="K3" s="3" t="s">
        <v>18</v>
      </c>
      <c r="L3" s="3"/>
      <c r="M3" s="3"/>
      <c r="N3" s="4" t="s">
        <v>19</v>
      </c>
      <c r="O3" s="4" t="s">
        <v>20</v>
      </c>
      <c r="P3" s="4" t="s">
        <v>21</v>
      </c>
      <c r="Q3" s="4"/>
      <c r="R3" s="4"/>
      <c r="S3" s="44" t="s">
        <v>22</v>
      </c>
      <c r="X3" s="4" t="s">
        <v>30</v>
      </c>
      <c r="Y3" s="4"/>
      <c r="Z3" s="33" t="s">
        <v>31</v>
      </c>
      <c r="AA3" s="6" t="s">
        <v>31</v>
      </c>
      <c r="AB3" s="6" t="s">
        <v>31</v>
      </c>
      <c r="AC3" s="44"/>
    </row>
    <row r="4" spans="1:32" ht="28" x14ac:dyDescent="0.15">
      <c r="B4" s="3" t="s">
        <v>103</v>
      </c>
      <c r="C4" s="3" t="s">
        <v>103</v>
      </c>
      <c r="D4" s="3" t="s">
        <v>103</v>
      </c>
      <c r="E4" s="3" t="s">
        <v>103</v>
      </c>
      <c r="F4" s="3" t="s">
        <v>103</v>
      </c>
      <c r="G4" s="3" t="s">
        <v>105</v>
      </c>
      <c r="H4" s="3" t="s">
        <v>104</v>
      </c>
      <c r="I4" s="3" t="s">
        <v>28</v>
      </c>
      <c r="J4" s="2"/>
      <c r="K4" s="3">
        <v>89</v>
      </c>
      <c r="L4" s="3">
        <v>89</v>
      </c>
      <c r="M4" s="3">
        <v>18</v>
      </c>
      <c r="N4" s="4">
        <v>3</v>
      </c>
      <c r="O4" s="4">
        <v>2</v>
      </c>
      <c r="P4" s="4">
        <v>3</v>
      </c>
      <c r="Q4" s="4">
        <v>3</v>
      </c>
      <c r="R4" s="4">
        <v>1</v>
      </c>
      <c r="S4" s="4"/>
      <c r="X4" s="4" t="s">
        <v>32</v>
      </c>
      <c r="Y4" s="4" t="s">
        <v>33</v>
      </c>
      <c r="Z4" s="40" t="s">
        <v>34</v>
      </c>
      <c r="AA4" s="7" t="s">
        <v>35</v>
      </c>
      <c r="AB4" s="7" t="s">
        <v>36</v>
      </c>
      <c r="AC4" s="44" t="s">
        <v>37</v>
      </c>
      <c r="AE4" s="44" t="s">
        <v>67</v>
      </c>
      <c r="AF4" s="44" t="s">
        <v>68</v>
      </c>
    </row>
    <row r="5" spans="1:32" x14ac:dyDescent="0.15">
      <c r="A5" s="5">
        <v>1860</v>
      </c>
      <c r="J5" s="2"/>
      <c r="K5" s="3"/>
      <c r="L5" s="3"/>
      <c r="M5" s="3"/>
      <c r="N5" s="4"/>
      <c r="O5" s="4"/>
      <c r="P5" s="4"/>
      <c r="Q5" s="4"/>
      <c r="R5" s="4"/>
      <c r="S5" s="4"/>
      <c r="X5" s="4"/>
      <c r="Y5" s="4"/>
      <c r="Z5" s="40"/>
      <c r="AA5" s="7"/>
      <c r="AB5" s="7"/>
      <c r="AC5" s="44"/>
    </row>
    <row r="6" spans="1:32" x14ac:dyDescent="0.15">
      <c r="A6" s="5">
        <v>1861</v>
      </c>
      <c r="J6" s="2"/>
      <c r="K6" s="3"/>
      <c r="L6" s="3"/>
      <c r="M6" s="3"/>
      <c r="N6" s="4"/>
      <c r="O6" s="4"/>
      <c r="P6" s="4"/>
      <c r="Q6" s="4"/>
      <c r="R6" s="4"/>
      <c r="S6" s="4"/>
      <c r="X6" s="4"/>
      <c r="Y6" s="4"/>
      <c r="Z6" s="40"/>
      <c r="AA6" s="7"/>
      <c r="AB6" s="7"/>
      <c r="AC6" s="44"/>
    </row>
    <row r="7" spans="1:32" x14ac:dyDescent="0.15">
      <c r="A7" s="5">
        <v>1862</v>
      </c>
      <c r="J7" s="2"/>
      <c r="K7" s="3"/>
      <c r="L7" s="3"/>
      <c r="M7" s="3"/>
      <c r="N7" s="4"/>
      <c r="O7" s="4"/>
      <c r="P7" s="4"/>
      <c r="Q7" s="4"/>
      <c r="R7" s="4"/>
      <c r="S7" s="4"/>
      <c r="X7" s="4"/>
      <c r="Y7" s="4"/>
      <c r="Z7" s="40"/>
      <c r="AA7" s="7"/>
      <c r="AB7" s="7"/>
      <c r="AC7" s="44"/>
    </row>
    <row r="8" spans="1:32" x14ac:dyDescent="0.15">
      <c r="A8" s="5">
        <v>1863</v>
      </c>
      <c r="J8" s="2"/>
      <c r="K8" s="3"/>
      <c r="L8" s="3"/>
      <c r="M8" s="3"/>
      <c r="N8" s="4"/>
      <c r="O8" s="4"/>
      <c r="P8" s="4"/>
      <c r="Q8" s="4"/>
      <c r="R8" s="4"/>
      <c r="S8" s="4"/>
      <c r="X8" s="4"/>
      <c r="Y8" s="4"/>
      <c r="Z8" s="40"/>
      <c r="AA8" s="7"/>
      <c r="AB8" s="7"/>
      <c r="AC8" s="44"/>
    </row>
    <row r="9" spans="1:32" x14ac:dyDescent="0.15">
      <c r="A9" s="5">
        <v>1864</v>
      </c>
      <c r="J9" s="2"/>
      <c r="K9" s="3"/>
      <c r="L9" s="3"/>
      <c r="M9" s="3"/>
      <c r="N9" s="4"/>
      <c r="O9" s="4"/>
      <c r="P9" s="4"/>
      <c r="Q9" s="4"/>
      <c r="R9" s="4"/>
      <c r="S9" s="4"/>
      <c r="X9" s="4"/>
      <c r="Y9" s="4"/>
      <c r="Z9" s="40"/>
      <c r="AA9" s="7"/>
      <c r="AB9" s="7"/>
      <c r="AC9" s="44"/>
    </row>
    <row r="10" spans="1:32" x14ac:dyDescent="0.15">
      <c r="A10" s="5">
        <v>1865</v>
      </c>
      <c r="J10" s="2"/>
      <c r="K10" s="3"/>
      <c r="L10" s="3"/>
      <c r="M10" s="3"/>
      <c r="N10" s="4"/>
      <c r="O10" s="4"/>
      <c r="P10" s="4"/>
      <c r="Q10" s="4"/>
      <c r="R10" s="4"/>
      <c r="S10" s="4"/>
      <c r="X10" s="4"/>
      <c r="Y10" s="4"/>
      <c r="Z10" s="40"/>
      <c r="AA10" s="7"/>
      <c r="AB10" s="7"/>
      <c r="AC10" s="44"/>
    </row>
    <row r="11" spans="1:32" x14ac:dyDescent="0.15">
      <c r="A11" s="5">
        <v>1866</v>
      </c>
      <c r="J11" s="2"/>
      <c r="K11" s="3"/>
      <c r="L11" s="3"/>
      <c r="M11" s="3"/>
      <c r="N11" s="4"/>
      <c r="O11" s="4"/>
      <c r="P11" s="4"/>
      <c r="Q11" s="4"/>
      <c r="R11" s="4"/>
      <c r="S11" s="4"/>
      <c r="X11" s="4"/>
      <c r="Y11" s="4"/>
      <c r="Z11" s="40"/>
      <c r="AA11" s="7"/>
      <c r="AB11" s="7"/>
      <c r="AC11" s="44"/>
    </row>
    <row r="12" spans="1:32" x14ac:dyDescent="0.15">
      <c r="A12" s="5">
        <v>1867</v>
      </c>
      <c r="J12" s="2"/>
      <c r="K12" s="3"/>
      <c r="L12" s="3"/>
      <c r="M12" s="3"/>
      <c r="N12" s="4"/>
      <c r="O12" s="4"/>
      <c r="P12" s="4"/>
      <c r="Q12" s="4"/>
      <c r="R12" s="4"/>
      <c r="S12" s="4"/>
      <c r="X12" s="4"/>
      <c r="Y12" s="4"/>
      <c r="Z12" s="40"/>
      <c r="AA12" s="7"/>
      <c r="AB12" s="7"/>
      <c r="AC12" s="44"/>
    </row>
    <row r="13" spans="1:32" x14ac:dyDescent="0.15">
      <c r="A13" s="5">
        <v>1868</v>
      </c>
      <c r="J13" s="2"/>
      <c r="K13" s="3"/>
      <c r="L13" s="3"/>
      <c r="M13" s="3"/>
      <c r="N13" s="4"/>
      <c r="O13" s="4"/>
      <c r="P13" s="4"/>
      <c r="Q13" s="4"/>
      <c r="R13" s="4"/>
      <c r="S13" s="4"/>
      <c r="X13" s="4"/>
      <c r="Y13" s="4"/>
      <c r="Z13" s="40"/>
      <c r="AA13" s="7"/>
      <c r="AB13" s="7"/>
      <c r="AC13" s="44"/>
    </row>
    <row r="14" spans="1:32" x14ac:dyDescent="0.15">
      <c r="A14" s="5">
        <v>1869</v>
      </c>
      <c r="J14" s="2"/>
      <c r="K14" s="3"/>
      <c r="L14" s="3"/>
      <c r="M14" s="3"/>
      <c r="N14" s="4"/>
      <c r="O14" s="4"/>
      <c r="P14" s="4"/>
      <c r="Q14" s="4"/>
      <c r="R14" s="4"/>
      <c r="S14" s="4"/>
      <c r="X14" s="4"/>
      <c r="Y14" s="4"/>
      <c r="Z14" s="40"/>
      <c r="AA14" s="7"/>
      <c r="AB14" s="7"/>
      <c r="AC14" s="44"/>
    </row>
    <row r="15" spans="1:32" x14ac:dyDescent="0.15">
      <c r="A15" s="5">
        <v>1870</v>
      </c>
      <c r="J15" s="2"/>
      <c r="K15" s="3"/>
      <c r="L15" s="3"/>
      <c r="M15" s="3"/>
      <c r="N15" s="4"/>
      <c r="O15" s="4"/>
      <c r="P15" s="4"/>
      <c r="Q15" s="4"/>
      <c r="R15" s="4"/>
      <c r="S15" s="4"/>
      <c r="X15" s="4"/>
      <c r="Y15" s="4"/>
      <c r="Z15" s="40"/>
      <c r="AA15" s="7"/>
      <c r="AB15" s="7"/>
      <c r="AC15" s="44"/>
    </row>
    <row r="16" spans="1:32" x14ac:dyDescent="0.15">
      <c r="A16" s="5">
        <v>1871</v>
      </c>
      <c r="J16" s="2"/>
      <c r="K16" s="3"/>
      <c r="L16" s="3"/>
      <c r="M16" s="3"/>
      <c r="N16" s="4"/>
      <c r="O16" s="4"/>
      <c r="P16" s="4"/>
      <c r="Q16" s="4"/>
      <c r="R16" s="4"/>
      <c r="S16" s="4"/>
      <c r="X16" s="4"/>
      <c r="Y16" s="4"/>
      <c r="Z16" s="40"/>
      <c r="AA16" s="7"/>
      <c r="AB16" s="7"/>
      <c r="AC16" s="44"/>
    </row>
    <row r="17" spans="1:32" x14ac:dyDescent="0.15">
      <c r="A17" s="5">
        <v>1872</v>
      </c>
      <c r="J17" s="2"/>
      <c r="K17" s="3"/>
      <c r="L17" s="3"/>
      <c r="M17" s="3"/>
      <c r="N17" s="4"/>
      <c r="O17" s="4"/>
      <c r="P17" s="4"/>
      <c r="Q17" s="4"/>
      <c r="R17" s="4"/>
      <c r="S17" s="4"/>
      <c r="X17" s="4"/>
      <c r="Y17" s="4"/>
      <c r="Z17" s="40"/>
      <c r="AA17" s="7"/>
      <c r="AB17" s="7"/>
      <c r="AC17" s="44"/>
    </row>
    <row r="18" spans="1:32" x14ac:dyDescent="0.15">
      <c r="A18" s="5">
        <v>1873</v>
      </c>
      <c r="J18" s="2"/>
      <c r="K18" s="3"/>
      <c r="L18" s="3"/>
      <c r="M18" s="3"/>
      <c r="N18" s="4"/>
      <c r="O18" s="4"/>
      <c r="P18" s="4"/>
      <c r="Q18" s="4"/>
      <c r="R18" s="4"/>
      <c r="S18" s="4"/>
      <c r="X18" s="4"/>
      <c r="Y18" s="4"/>
      <c r="Z18" s="40"/>
      <c r="AA18" s="7"/>
      <c r="AB18" s="7"/>
      <c r="AC18" s="44"/>
    </row>
    <row r="19" spans="1:32" x14ac:dyDescent="0.15">
      <c r="A19" s="5">
        <v>1874</v>
      </c>
      <c r="J19" s="2"/>
      <c r="K19" s="3"/>
      <c r="L19" s="3"/>
      <c r="M19" s="3"/>
      <c r="N19" s="4"/>
      <c r="O19" s="4"/>
      <c r="P19" s="4"/>
      <c r="Q19" s="4"/>
      <c r="R19" s="4"/>
      <c r="S19" s="4"/>
      <c r="X19" s="4"/>
      <c r="Y19" s="4"/>
      <c r="Z19" s="40"/>
      <c r="AA19" s="7"/>
      <c r="AB19" s="7"/>
      <c r="AC19" s="44"/>
    </row>
    <row r="20" spans="1:32" x14ac:dyDescent="0.15">
      <c r="A20" s="5">
        <v>1875</v>
      </c>
      <c r="J20" s="2"/>
      <c r="K20" s="3"/>
      <c r="L20" s="3"/>
      <c r="M20" s="3"/>
      <c r="N20" s="4"/>
      <c r="O20" s="4"/>
      <c r="P20" s="4"/>
      <c r="Q20" s="4"/>
      <c r="R20" s="4"/>
      <c r="S20" s="4"/>
      <c r="X20" s="4"/>
      <c r="Y20" s="4"/>
      <c r="Z20" s="40"/>
      <c r="AA20" s="7"/>
      <c r="AB20" s="7"/>
      <c r="AC20" s="44"/>
    </row>
    <row r="21" spans="1:32" x14ac:dyDescent="0.15">
      <c r="A21" s="5">
        <v>1876</v>
      </c>
      <c r="J21" s="2"/>
      <c r="K21" s="3"/>
      <c r="L21" s="3"/>
      <c r="M21" s="3"/>
      <c r="N21" s="4"/>
      <c r="O21" s="4"/>
      <c r="P21" s="4"/>
      <c r="Q21" s="4"/>
      <c r="R21" s="4"/>
      <c r="S21" s="4"/>
      <c r="X21" s="4"/>
      <c r="Y21" s="4"/>
      <c r="Z21" s="40"/>
      <c r="AA21" s="7"/>
      <c r="AB21" s="7"/>
      <c r="AC21" s="44"/>
    </row>
    <row r="22" spans="1:32" x14ac:dyDescent="0.15">
      <c r="A22" s="5">
        <v>1877</v>
      </c>
      <c r="J22" s="2"/>
      <c r="K22" s="3"/>
      <c r="L22" s="3"/>
      <c r="M22" s="3"/>
      <c r="N22" s="4"/>
      <c r="O22" s="4"/>
      <c r="P22" s="4"/>
      <c r="Q22" s="4"/>
      <c r="R22" s="4"/>
      <c r="S22" s="4"/>
      <c r="T22" s="1">
        <v>0.77</v>
      </c>
      <c r="X22" s="4"/>
      <c r="Y22" s="4"/>
      <c r="Z22" s="40"/>
      <c r="AA22" s="7"/>
      <c r="AB22" s="7"/>
      <c r="AC22" s="44"/>
    </row>
    <row r="23" spans="1:32" x14ac:dyDescent="0.15">
      <c r="A23" s="5">
        <v>1878</v>
      </c>
      <c r="J23" s="2"/>
      <c r="K23" s="3"/>
      <c r="L23" s="3"/>
      <c r="M23" s="3"/>
      <c r="N23" s="4"/>
      <c r="O23" s="4"/>
      <c r="P23" s="4"/>
      <c r="Q23" s="4"/>
      <c r="R23" s="4"/>
      <c r="S23" s="4"/>
      <c r="X23" s="4"/>
      <c r="Y23" s="4"/>
      <c r="Z23" s="40"/>
      <c r="AA23" s="7"/>
      <c r="AB23" s="7"/>
      <c r="AC23" s="44"/>
    </row>
    <row r="24" spans="1:32" x14ac:dyDescent="0.15">
      <c r="A24" s="5">
        <v>1879</v>
      </c>
      <c r="J24" s="2"/>
      <c r="K24" s="3"/>
      <c r="L24" s="3"/>
      <c r="M24" s="3"/>
      <c r="N24" s="4"/>
      <c r="O24" s="4"/>
      <c r="P24" s="4"/>
      <c r="Q24" s="4"/>
      <c r="R24" s="4"/>
      <c r="S24" s="4"/>
      <c r="X24" s="4"/>
      <c r="Y24" s="4"/>
      <c r="Z24" s="40"/>
      <c r="AA24" s="7"/>
      <c r="AB24" s="7"/>
      <c r="AC24" s="44"/>
      <c r="AD24" s="3">
        <f>1950/2100</f>
        <v>0.9285714285714286</v>
      </c>
    </row>
    <row r="25" spans="1:32" x14ac:dyDescent="0.15">
      <c r="A25" s="5">
        <v>1880</v>
      </c>
    </row>
    <row r="26" spans="1:32" x14ac:dyDescent="0.15">
      <c r="A26" s="5">
        <v>1881</v>
      </c>
    </row>
    <row r="27" spans="1:32" x14ac:dyDescent="0.15">
      <c r="A27" s="5">
        <v>1882</v>
      </c>
      <c r="AC27" s="39">
        <f>AC29*(AE27/AE29)</f>
        <v>0.80590456990735182</v>
      </c>
      <c r="AE27" s="1">
        <v>0.48211771967585459</v>
      </c>
      <c r="AF27" s="1">
        <f>(AE27*0.75)*AD$24</f>
        <v>0.33576055477425587</v>
      </c>
    </row>
    <row r="28" spans="1:32" x14ac:dyDescent="0.15">
      <c r="A28" s="5">
        <v>1883</v>
      </c>
      <c r="AF28" s="1">
        <f t="shared" ref="AF28:AF55" si="0">(AE28*0.75)*AD$24</f>
        <v>0</v>
      </c>
    </row>
    <row r="29" spans="1:32" x14ac:dyDescent="0.15">
      <c r="A29" s="5">
        <v>1884</v>
      </c>
      <c r="AC29" s="39">
        <f>AC31*(AE29/AE31)</f>
        <v>1.2868476196907717</v>
      </c>
      <c r="AE29" s="1">
        <v>0.76983313303080014</v>
      </c>
      <c r="AF29" s="1">
        <f t="shared" si="0"/>
        <v>0.53613378907502163</v>
      </c>
    </row>
    <row r="30" spans="1:32" x14ac:dyDescent="0.15">
      <c r="A30" s="5">
        <v>1885</v>
      </c>
      <c r="Z30" s="33">
        <v>0.157</v>
      </c>
      <c r="AB30" s="3">
        <f>Z30*312</f>
        <v>48.984000000000002</v>
      </c>
      <c r="AF30" s="1">
        <f t="shared" si="0"/>
        <v>0</v>
      </c>
    </row>
    <row r="31" spans="1:32" x14ac:dyDescent="0.15">
      <c r="A31" s="5">
        <v>1886</v>
      </c>
      <c r="Z31" s="33">
        <v>0.154</v>
      </c>
      <c r="AB31" s="3">
        <f t="shared" ref="AB31:AB94" si="1">Z31*312</f>
        <v>48.048000000000002</v>
      </c>
      <c r="AC31" s="39">
        <f>AC32*(AE31/AE32)</f>
        <v>1.2972463883347374</v>
      </c>
      <c r="AE31" s="1">
        <v>0.77605400683306913</v>
      </c>
      <c r="AF31" s="1">
        <f t="shared" si="0"/>
        <v>0.54046618333017316</v>
      </c>
    </row>
    <row r="32" spans="1:32" x14ac:dyDescent="0.15">
      <c r="A32" s="5">
        <v>1887</v>
      </c>
      <c r="B32" s="3">
        <v>4.4572033898305101E-2</v>
      </c>
      <c r="C32" s="3">
        <v>2.2934412510683691E-2</v>
      </c>
      <c r="D32" s="3">
        <v>2.7133333333333336E-2</v>
      </c>
      <c r="E32" s="3">
        <v>0.16406212632806269</v>
      </c>
      <c r="F32" s="3">
        <v>0.12916666666666668</v>
      </c>
      <c r="G32" s="3">
        <v>3.8044610009314771E-2</v>
      </c>
      <c r="H32" s="3">
        <v>3.6470588235294116E-2</v>
      </c>
      <c r="K32" s="1">
        <f t="shared" ref="K32:Q32" si="2">B32*K$4</f>
        <v>3.9669110169491542</v>
      </c>
      <c r="L32" s="1">
        <f t="shared" si="2"/>
        <v>2.0411627134508485</v>
      </c>
      <c r="M32" s="1">
        <f t="shared" si="2"/>
        <v>0.48840000000000006</v>
      </c>
      <c r="N32" s="1">
        <f t="shared" si="2"/>
        <v>0.49218637898418804</v>
      </c>
      <c r="O32" s="1">
        <f t="shared" si="2"/>
        <v>0.25833333333333336</v>
      </c>
      <c r="P32" s="1">
        <f t="shared" si="2"/>
        <v>0.11413383002794431</v>
      </c>
      <c r="Q32" s="1">
        <f t="shared" si="2"/>
        <v>0.10941176470588235</v>
      </c>
      <c r="S32" s="1">
        <f>SUM(K32:R32)</f>
        <v>7.4705390374513518</v>
      </c>
      <c r="T32" s="1">
        <f>T22*U32</f>
        <v>1.1935</v>
      </c>
      <c r="U32" s="1">
        <v>1.55</v>
      </c>
      <c r="X32" s="3">
        <f>S32*1.26</f>
        <v>9.4128791871887039</v>
      </c>
      <c r="Y32" s="3">
        <f>X32*4</f>
        <v>37.651516748754815</v>
      </c>
      <c r="Z32" s="33">
        <v>0.16</v>
      </c>
      <c r="AB32" s="3">
        <f t="shared" si="1"/>
        <v>49.92</v>
      </c>
      <c r="AC32" s="3">
        <f t="shared" ref="AC32:AC37" si="3">AB32/Y32</f>
        <v>1.3258430021056435</v>
      </c>
      <c r="AE32" s="1">
        <v>0.79316140978930927</v>
      </c>
      <c r="AF32" s="1">
        <f t="shared" si="0"/>
        <v>0.55238026753184044</v>
      </c>
    </row>
    <row r="33" spans="1:32" x14ac:dyDescent="0.15">
      <c r="A33" s="5">
        <v>1888</v>
      </c>
      <c r="B33" s="3">
        <v>4.1354519774011313E-2</v>
      </c>
      <c r="C33" s="3">
        <v>2.9179710196659336E-2</v>
      </c>
      <c r="D33" s="3">
        <v>2.64E-2</v>
      </c>
      <c r="E33" s="3">
        <v>0.15221900043601572</v>
      </c>
      <c r="F33" s="3">
        <v>0.13083333333333333</v>
      </c>
      <c r="G33" s="3">
        <v>3.5298289966179522E-2</v>
      </c>
      <c r="H33" s="3">
        <v>3.6470588235294116E-2</v>
      </c>
      <c r="K33" s="1">
        <f t="shared" ref="K33:K64" si="4">B33*K$4</f>
        <v>3.6805522598870066</v>
      </c>
      <c r="L33" s="1">
        <f t="shared" ref="L33:L96" si="5">C33*L$4</f>
        <v>2.5969942075026808</v>
      </c>
      <c r="M33" s="1">
        <f t="shared" ref="M33:M64" si="6">D33*M$4</f>
        <v>0.47520000000000001</v>
      </c>
      <c r="N33" s="1">
        <f t="shared" ref="N33:N64" si="7">E33*N$4</f>
        <v>0.45665700130804715</v>
      </c>
      <c r="O33" s="1">
        <f t="shared" ref="O33:O64" si="8">F33*O$4</f>
        <v>0.26166666666666666</v>
      </c>
      <c r="P33" s="1">
        <f t="shared" ref="P33:P64" si="9">G33*P$4</f>
        <v>0.10589486989853857</v>
      </c>
      <c r="Q33" s="1">
        <f t="shared" ref="Q33:Q64" si="10">H33*Q$4</f>
        <v>0.10941176470588235</v>
      </c>
      <c r="S33" s="1">
        <f t="shared" ref="S33:S94" si="11">SUM(K33:R33)</f>
        <v>7.6863767699688212</v>
      </c>
      <c r="T33" s="1">
        <f>T32/S32</f>
        <v>0.15976089463112883</v>
      </c>
      <c r="X33" s="3">
        <f t="shared" ref="X33:X68" si="12">S33*1.26</f>
        <v>9.6848347301607145</v>
      </c>
      <c r="Y33" s="3">
        <f t="shared" ref="Y33:Y37" si="13">X33*4</f>
        <v>38.739338920642858</v>
      </c>
      <c r="AC33" s="39">
        <f>AC34*(AE33/AE34)</f>
        <v>1.3024919816658407</v>
      </c>
      <c r="AE33" s="1">
        <v>0.80560315739384747</v>
      </c>
      <c r="AF33" s="1">
        <f t="shared" si="0"/>
        <v>0.56104505604214383</v>
      </c>
    </row>
    <row r="34" spans="1:32" x14ac:dyDescent="0.15">
      <c r="A34" s="5">
        <v>1889</v>
      </c>
      <c r="B34" s="3">
        <v>5.2615819209039558E-2</v>
      </c>
      <c r="C34" s="3">
        <v>4.2772416924959283E-2</v>
      </c>
      <c r="D34" s="3">
        <v>3.2800000000000003E-2</v>
      </c>
      <c r="E34" s="3">
        <v>0.19366994105818014</v>
      </c>
      <c r="F34" s="3">
        <v>0.15016666666666667</v>
      </c>
      <c r="G34" s="3">
        <v>4.4910410117152889E-2</v>
      </c>
      <c r="H34" s="3">
        <v>3.7647058823529415E-2</v>
      </c>
      <c r="K34" s="1">
        <f t="shared" si="4"/>
        <v>4.682807909604521</v>
      </c>
      <c r="L34" s="1">
        <f t="shared" si="5"/>
        <v>3.8067451063213764</v>
      </c>
      <c r="M34" s="1">
        <f t="shared" si="6"/>
        <v>0.59040000000000004</v>
      </c>
      <c r="N34" s="1">
        <f t="shared" si="7"/>
        <v>0.58100982317454042</v>
      </c>
      <c r="O34" s="1">
        <f t="shared" si="8"/>
        <v>0.30033333333333334</v>
      </c>
      <c r="P34" s="1">
        <f t="shared" si="9"/>
        <v>0.13473123035145868</v>
      </c>
      <c r="Q34" s="1">
        <f t="shared" si="10"/>
        <v>0.11294117647058824</v>
      </c>
      <c r="S34" s="1">
        <f t="shared" si="11"/>
        <v>10.208968579255819</v>
      </c>
      <c r="X34" s="3">
        <f t="shared" si="12"/>
        <v>12.863300409862331</v>
      </c>
      <c r="Y34" s="3">
        <f t="shared" si="13"/>
        <v>51.453201639449325</v>
      </c>
      <c r="AC34" s="39">
        <f t="shared" ref="AC33:AC35" si="14">AC35*(AE34/AE35)</f>
        <v>1.1541386478467581</v>
      </c>
      <c r="AE34" s="1">
        <v>0.71384526881037824</v>
      </c>
      <c r="AF34" s="1">
        <f t="shared" si="0"/>
        <v>0.49714224077865626</v>
      </c>
    </row>
    <row r="35" spans="1:32" x14ac:dyDescent="0.15">
      <c r="A35" s="5">
        <v>1890</v>
      </c>
      <c r="B35" s="3">
        <v>7.7125706214689282E-2</v>
      </c>
      <c r="C35" s="3">
        <v>3.6002304307389037E-2</v>
      </c>
      <c r="D35" s="3">
        <v>3.6333333333333336E-2</v>
      </c>
      <c r="E35" s="3">
        <v>0.28388669417700868</v>
      </c>
      <c r="F35" s="3">
        <v>0.14433333333333334</v>
      </c>
      <c r="G35" s="3">
        <v>6.5830906916330229E-2</v>
      </c>
      <c r="H35" s="3">
        <v>3.7647058823529415E-2</v>
      </c>
      <c r="K35" s="1">
        <f t="shared" si="4"/>
        <v>6.8641878531073459</v>
      </c>
      <c r="L35" s="1">
        <f t="shared" si="5"/>
        <v>3.2042050833576243</v>
      </c>
      <c r="M35" s="1">
        <f t="shared" si="6"/>
        <v>0.65400000000000003</v>
      </c>
      <c r="N35" s="1">
        <f t="shared" si="7"/>
        <v>0.8516600825310261</v>
      </c>
      <c r="O35" s="1">
        <f t="shared" si="8"/>
        <v>0.28866666666666668</v>
      </c>
      <c r="P35" s="1">
        <f t="shared" si="9"/>
        <v>0.19749272074899069</v>
      </c>
      <c r="Q35" s="1">
        <f t="shared" si="10"/>
        <v>0.11294117647058824</v>
      </c>
      <c r="S35" s="1">
        <f t="shared" si="11"/>
        <v>12.173153582882241</v>
      </c>
      <c r="X35" s="3">
        <f t="shared" si="12"/>
        <v>15.338173514431624</v>
      </c>
      <c r="Y35" s="3">
        <f t="shared" si="13"/>
        <v>61.352694057726495</v>
      </c>
      <c r="AC35" s="39">
        <f t="shared" si="14"/>
        <v>0.92029356233532367</v>
      </c>
      <c r="AE35" s="1">
        <v>0.569209952907622</v>
      </c>
      <c r="AF35" s="1">
        <f t="shared" si="0"/>
        <v>0.3964140743463796</v>
      </c>
    </row>
    <row r="36" spans="1:32" x14ac:dyDescent="0.15">
      <c r="A36" s="5">
        <v>1891</v>
      </c>
      <c r="B36" s="3">
        <v>6.4918079096045203E-2</v>
      </c>
      <c r="C36" s="3">
        <v>3.6737045211621466E-2</v>
      </c>
      <c r="D36" s="3">
        <v>3.4133333333333335E-2</v>
      </c>
      <c r="E36" s="3">
        <v>0.2389524812336539</v>
      </c>
      <c r="F36" s="3">
        <v>0.13016666666666665</v>
      </c>
      <c r="G36" s="3">
        <v>5.5411045576199421E-2</v>
      </c>
      <c r="H36" s="3">
        <v>3.5294117647058823E-2</v>
      </c>
      <c r="K36" s="1">
        <f t="shared" si="4"/>
        <v>5.7777090395480233</v>
      </c>
      <c r="L36" s="1">
        <f t="shared" si="5"/>
        <v>3.2695970238343106</v>
      </c>
      <c r="M36" s="1">
        <f t="shared" si="6"/>
        <v>0.61440000000000006</v>
      </c>
      <c r="N36" s="1">
        <f t="shared" si="7"/>
        <v>0.71685744370096172</v>
      </c>
      <c r="O36" s="1">
        <f t="shared" si="8"/>
        <v>0.26033333333333331</v>
      </c>
      <c r="P36" s="1">
        <f t="shared" si="9"/>
        <v>0.16623313672859827</v>
      </c>
      <c r="Q36" s="1">
        <f t="shared" si="10"/>
        <v>0.10588235294117647</v>
      </c>
      <c r="S36" s="1">
        <f t="shared" si="11"/>
        <v>10.911012330086402</v>
      </c>
      <c r="X36" s="3">
        <f t="shared" si="12"/>
        <v>13.747875535908866</v>
      </c>
      <c r="Y36" s="3">
        <f t="shared" si="13"/>
        <v>54.991502143635465</v>
      </c>
      <c r="AC36" s="39">
        <f>AC37*(AE36/AE37)</f>
        <v>1.0598462746566635</v>
      </c>
      <c r="AE36" s="1">
        <v>0.65552457691410548</v>
      </c>
      <c r="AF36" s="1">
        <f t="shared" si="0"/>
        <v>0.45652604463660917</v>
      </c>
    </row>
    <row r="37" spans="1:32" x14ac:dyDescent="0.15">
      <c r="A37" s="5">
        <v>1892</v>
      </c>
      <c r="B37" s="3">
        <v>6.624293785310735E-2</v>
      </c>
      <c r="C37" s="3">
        <v>3.7156897156897142E-2</v>
      </c>
      <c r="D37" s="3">
        <v>3.373333333333333E-2</v>
      </c>
      <c r="E37" s="3">
        <v>0.24382906248332031</v>
      </c>
      <c r="F37" s="3">
        <v>0.13450000000000001</v>
      </c>
      <c r="G37" s="3">
        <v>5.6541883241019816E-2</v>
      </c>
      <c r="H37" s="3">
        <v>3.6470588235294116E-2</v>
      </c>
      <c r="K37" s="1">
        <f t="shared" si="4"/>
        <v>5.8956214689265538</v>
      </c>
      <c r="L37" s="1">
        <f t="shared" si="5"/>
        <v>3.3069638469638458</v>
      </c>
      <c r="M37" s="1">
        <f t="shared" si="6"/>
        <v>0.60719999999999996</v>
      </c>
      <c r="N37" s="1">
        <f t="shared" si="7"/>
        <v>0.73148718744996089</v>
      </c>
      <c r="O37" s="1">
        <f t="shared" si="8"/>
        <v>0.26900000000000002</v>
      </c>
      <c r="P37" s="1">
        <f t="shared" si="9"/>
        <v>0.16962564972305944</v>
      </c>
      <c r="Q37" s="1">
        <f t="shared" si="10"/>
        <v>0.10941176470588235</v>
      </c>
      <c r="S37" s="1">
        <f t="shared" si="11"/>
        <v>11.089309917769302</v>
      </c>
      <c r="X37" s="3">
        <f t="shared" si="12"/>
        <v>13.972530496389322</v>
      </c>
      <c r="Y37" s="3">
        <f t="shared" si="13"/>
        <v>55.890121985557286</v>
      </c>
      <c r="Z37" s="33">
        <v>0.184</v>
      </c>
      <c r="AB37" s="3">
        <f t="shared" si="1"/>
        <v>57.408000000000001</v>
      </c>
      <c r="AC37" s="3">
        <f t="shared" si="3"/>
        <v>1.0271582519507643</v>
      </c>
      <c r="AE37" s="1">
        <v>0.63530673705673102</v>
      </c>
      <c r="AF37" s="1">
        <f t="shared" si="0"/>
        <v>0.44244576330736624</v>
      </c>
    </row>
    <row r="38" spans="1:32" x14ac:dyDescent="0.15">
      <c r="A38" s="5">
        <v>1893</v>
      </c>
      <c r="B38" s="3">
        <v>6.7000000000000004E-2</v>
      </c>
      <c r="C38" s="3">
        <v>4.4366444366444345E-2</v>
      </c>
      <c r="D38" s="3">
        <v>3.6466666666666668E-2</v>
      </c>
      <c r="E38" s="3">
        <v>0.24661568034027254</v>
      </c>
      <c r="F38" s="3">
        <v>0.14633333333333332</v>
      </c>
      <c r="G38" s="3">
        <v>5.7188076192345755E-2</v>
      </c>
      <c r="H38" s="3">
        <v>3.6470588235294116E-2</v>
      </c>
      <c r="K38" s="1">
        <f t="shared" si="4"/>
        <v>5.9630000000000001</v>
      </c>
      <c r="L38" s="1">
        <f t="shared" si="5"/>
        <v>3.9486135486135465</v>
      </c>
      <c r="M38" s="1">
        <f t="shared" si="6"/>
        <v>0.65639999999999998</v>
      </c>
      <c r="N38" s="1">
        <f t="shared" si="7"/>
        <v>0.73984704102081755</v>
      </c>
      <c r="O38" s="1">
        <f t="shared" si="8"/>
        <v>0.29266666666666663</v>
      </c>
      <c r="P38" s="1">
        <f t="shared" si="9"/>
        <v>0.17156422857703726</v>
      </c>
      <c r="Q38" s="1">
        <f t="shared" si="10"/>
        <v>0.10941176470588235</v>
      </c>
      <c r="S38" s="1">
        <f t="shared" si="11"/>
        <v>11.88150324958395</v>
      </c>
      <c r="X38" s="3">
        <f t="shared" si="12"/>
        <v>14.970694094475778</v>
      </c>
      <c r="Y38" s="3">
        <f>X38*4</f>
        <v>59.882776377903113</v>
      </c>
      <c r="AC38" s="39">
        <f>AC37*(AE38/AE37)</f>
        <v>1.0334444101634372</v>
      </c>
      <c r="AE38" s="1">
        <v>0.63919478318314926</v>
      </c>
      <c r="AF38" s="1">
        <f t="shared" si="0"/>
        <v>0.44515350971683609</v>
      </c>
    </row>
    <row r="39" spans="1:32" x14ac:dyDescent="0.15">
      <c r="A39" s="5">
        <v>1894</v>
      </c>
      <c r="B39" s="3">
        <v>0.08</v>
      </c>
      <c r="C39" s="3">
        <v>4.4366444366444345E-2</v>
      </c>
      <c r="D39" s="3">
        <v>3.78E-2</v>
      </c>
      <c r="E39" s="3">
        <v>0.2944664839883851</v>
      </c>
      <c r="F39" s="3">
        <v>0.16183333333333336</v>
      </c>
      <c r="G39" s="3">
        <v>6.8284270080412837E-2</v>
      </c>
      <c r="H39" s="3">
        <v>3.5294117647058823E-2</v>
      </c>
      <c r="K39" s="1">
        <f t="shared" si="4"/>
        <v>7.12</v>
      </c>
      <c r="L39" s="1">
        <f t="shared" si="5"/>
        <v>3.9486135486135465</v>
      </c>
      <c r="M39" s="1">
        <f t="shared" si="6"/>
        <v>0.6804</v>
      </c>
      <c r="N39" s="1">
        <f t="shared" si="7"/>
        <v>0.88339945196515535</v>
      </c>
      <c r="O39" s="1">
        <f t="shared" si="8"/>
        <v>0.32366666666666671</v>
      </c>
      <c r="P39" s="1">
        <f t="shared" si="9"/>
        <v>0.20485281024123853</v>
      </c>
      <c r="Q39" s="1">
        <f t="shared" si="10"/>
        <v>0.10588235294117647</v>
      </c>
      <c r="S39" s="1">
        <f t="shared" si="11"/>
        <v>13.266814830427784</v>
      </c>
      <c r="X39" s="3">
        <f t="shared" si="12"/>
        <v>16.716186686339007</v>
      </c>
      <c r="Y39" s="3">
        <f t="shared" ref="Y39:Y102" si="15">X39*4</f>
        <v>66.86474674535603</v>
      </c>
      <c r="Z39" s="33">
        <v>0.20599999999999999</v>
      </c>
      <c r="AB39" s="3">
        <f t="shared" si="1"/>
        <v>64.271999999999991</v>
      </c>
      <c r="AC39" s="3">
        <f>AB39/Y39</f>
        <v>0.96122401008665881</v>
      </c>
      <c r="AE39" s="1">
        <v>0.75008000422005527</v>
      </c>
      <c r="AF39" s="1">
        <f t="shared" si="0"/>
        <v>0.52237714579610994</v>
      </c>
    </row>
    <row r="40" spans="1:32" x14ac:dyDescent="0.15">
      <c r="A40" s="5">
        <v>1895</v>
      </c>
      <c r="B40" s="3">
        <v>0.08</v>
      </c>
      <c r="C40" s="3">
        <v>4.7139347139347115E-2</v>
      </c>
      <c r="D40" s="3">
        <v>3.9133333333333332E-2</v>
      </c>
      <c r="E40" s="3">
        <v>0.2944664839883851</v>
      </c>
      <c r="F40" s="3">
        <v>0.15616666666666665</v>
      </c>
      <c r="G40" s="3">
        <v>6.8284270080412837E-2</v>
      </c>
      <c r="H40" s="3">
        <v>3.5294117647058823E-2</v>
      </c>
      <c r="K40" s="1">
        <f t="shared" si="4"/>
        <v>7.12</v>
      </c>
      <c r="L40" s="1">
        <f t="shared" si="5"/>
        <v>4.1954018954018935</v>
      </c>
      <c r="M40" s="1">
        <f t="shared" si="6"/>
        <v>0.70440000000000003</v>
      </c>
      <c r="N40" s="1">
        <f t="shared" si="7"/>
        <v>0.88339945196515535</v>
      </c>
      <c r="O40" s="1">
        <f t="shared" si="8"/>
        <v>0.3123333333333333</v>
      </c>
      <c r="P40" s="1">
        <f t="shared" si="9"/>
        <v>0.20485281024123853</v>
      </c>
      <c r="Q40" s="1">
        <f t="shared" si="10"/>
        <v>0.10588235294117647</v>
      </c>
      <c r="S40" s="1">
        <f t="shared" si="11"/>
        <v>13.526269843882798</v>
      </c>
      <c r="X40" s="3">
        <f t="shared" si="12"/>
        <v>17.043100003292324</v>
      </c>
      <c r="Y40" s="3">
        <f t="shared" si="15"/>
        <v>68.172400013169295</v>
      </c>
      <c r="Z40" s="33">
        <v>0.221</v>
      </c>
      <c r="AB40" s="3">
        <f t="shared" si="1"/>
        <v>68.951999999999998</v>
      </c>
      <c r="AC40" s="3">
        <f t="shared" ref="AC40:AC103" si="16">AB40/Y40</f>
        <v>1.0114357127911018</v>
      </c>
      <c r="AE40" s="1">
        <v>0.78579809965910563</v>
      </c>
      <c r="AF40" s="1">
        <f t="shared" si="0"/>
        <v>0.5472522479768771</v>
      </c>
    </row>
    <row r="41" spans="1:32" x14ac:dyDescent="0.15">
      <c r="A41" s="5">
        <v>1896</v>
      </c>
      <c r="B41" s="3">
        <v>8.4999999999999992E-2</v>
      </c>
      <c r="C41" s="3">
        <v>5.8785538785538771E-2</v>
      </c>
      <c r="D41" s="3">
        <v>4.2799999999999998E-2</v>
      </c>
      <c r="E41" s="3">
        <v>0.31287063923765912</v>
      </c>
      <c r="F41" s="3">
        <v>0.16266666666666665</v>
      </c>
      <c r="G41" s="3">
        <v>7.2552036960438632E-2</v>
      </c>
      <c r="H41" s="3">
        <v>3.7647058823529415E-2</v>
      </c>
      <c r="K41" s="1">
        <f t="shared" si="4"/>
        <v>7.5649999999999995</v>
      </c>
      <c r="L41" s="1">
        <f t="shared" si="5"/>
        <v>5.2319129519129506</v>
      </c>
      <c r="M41" s="1">
        <f t="shared" si="6"/>
        <v>0.77039999999999997</v>
      </c>
      <c r="N41" s="1">
        <f t="shared" si="7"/>
        <v>0.93861191771297736</v>
      </c>
      <c r="O41" s="1">
        <f t="shared" si="8"/>
        <v>0.32533333333333331</v>
      </c>
      <c r="P41" s="1">
        <f t="shared" si="9"/>
        <v>0.2176561108813159</v>
      </c>
      <c r="Q41" s="1">
        <f t="shared" si="10"/>
        <v>0.11294117647058824</v>
      </c>
      <c r="S41" s="1">
        <f t="shared" si="11"/>
        <v>15.161855490311167</v>
      </c>
      <c r="X41" s="3">
        <f t="shared" si="12"/>
        <v>19.10393791779207</v>
      </c>
      <c r="Y41" s="3">
        <f t="shared" si="15"/>
        <v>76.41575167116828</v>
      </c>
      <c r="Z41" s="33">
        <v>0.26200000000000001</v>
      </c>
      <c r="AB41" s="3">
        <f t="shared" si="1"/>
        <v>81.744</v>
      </c>
      <c r="AC41" s="3">
        <f t="shared" si="16"/>
        <v>1.0697270943791823</v>
      </c>
      <c r="AE41" s="1">
        <v>0.87404280603793572</v>
      </c>
      <c r="AF41" s="1">
        <f t="shared" si="0"/>
        <v>0.60870838277641959</v>
      </c>
    </row>
    <row r="42" spans="1:32" x14ac:dyDescent="0.15">
      <c r="A42" s="5">
        <v>1897</v>
      </c>
      <c r="B42" s="3">
        <v>0.10600000000000001</v>
      </c>
      <c r="C42" s="3">
        <v>7.1540891540891521E-2</v>
      </c>
      <c r="D42" s="3">
        <v>5.28E-2</v>
      </c>
      <c r="E42" s="3">
        <v>0.39016809128461027</v>
      </c>
      <c r="F42" s="3">
        <v>0.16666666666666666</v>
      </c>
      <c r="G42" s="3">
        <v>9.0476657856547016E-2</v>
      </c>
      <c r="H42" s="3">
        <v>4.3529411764705879E-2</v>
      </c>
      <c r="K42" s="1">
        <f t="shared" si="4"/>
        <v>9.4340000000000011</v>
      </c>
      <c r="L42" s="1">
        <f t="shared" si="5"/>
        <v>6.3671393471393456</v>
      </c>
      <c r="M42" s="1">
        <f t="shared" si="6"/>
        <v>0.95040000000000002</v>
      </c>
      <c r="N42" s="1">
        <f t="shared" si="7"/>
        <v>1.1705042738538309</v>
      </c>
      <c r="O42" s="1">
        <f t="shared" si="8"/>
        <v>0.33333333333333331</v>
      </c>
      <c r="P42" s="1">
        <f t="shared" si="9"/>
        <v>0.27142997356964105</v>
      </c>
      <c r="Q42" s="1">
        <f t="shared" si="10"/>
        <v>0.13058823529411764</v>
      </c>
      <c r="S42" s="1">
        <f t="shared" si="11"/>
        <v>18.657395163190266</v>
      </c>
      <c r="X42" s="3">
        <f t="shared" si="12"/>
        <v>23.508317905619734</v>
      </c>
      <c r="Y42" s="3">
        <f t="shared" si="15"/>
        <v>94.033271622478935</v>
      </c>
      <c r="Z42" s="33">
        <v>0.28599999999999998</v>
      </c>
      <c r="AB42" s="3">
        <f t="shared" si="1"/>
        <v>89.231999999999999</v>
      </c>
      <c r="AC42" s="3">
        <f t="shared" si="16"/>
        <v>0.94894071492317222</v>
      </c>
      <c r="AE42" s="1">
        <v>0.7547974885233264</v>
      </c>
      <c r="AF42" s="1">
        <f t="shared" si="0"/>
        <v>0.52566253665017371</v>
      </c>
    </row>
    <row r="43" spans="1:32" x14ac:dyDescent="0.15">
      <c r="A43" s="5">
        <v>1898</v>
      </c>
      <c r="B43" s="3">
        <v>0.129</v>
      </c>
      <c r="C43" s="3">
        <v>4.8248508248508237E-2</v>
      </c>
      <c r="D43" s="3">
        <v>5.8533333333333326E-2</v>
      </c>
      <c r="E43" s="3">
        <v>0.47482720543127099</v>
      </c>
      <c r="F43" s="3">
        <v>0.16966666666666666</v>
      </c>
      <c r="G43" s="3">
        <v>0.1101083855046657</v>
      </c>
      <c r="H43" s="3">
        <v>4.1176470588235294E-2</v>
      </c>
      <c r="K43" s="1">
        <f t="shared" si="4"/>
        <v>11.481</v>
      </c>
      <c r="L43" s="1">
        <f t="shared" si="5"/>
        <v>4.2941172341172331</v>
      </c>
      <c r="M43" s="1">
        <f t="shared" si="6"/>
        <v>1.0535999999999999</v>
      </c>
      <c r="N43" s="1">
        <f t="shared" si="7"/>
        <v>1.424481616293813</v>
      </c>
      <c r="O43" s="1">
        <f t="shared" si="8"/>
        <v>0.33933333333333332</v>
      </c>
      <c r="P43" s="1">
        <f t="shared" si="9"/>
        <v>0.33032515651399708</v>
      </c>
      <c r="Q43" s="1">
        <f t="shared" si="10"/>
        <v>0.12352941176470589</v>
      </c>
      <c r="S43" s="1">
        <f t="shared" si="11"/>
        <v>19.046386752023082</v>
      </c>
      <c r="X43" s="3">
        <f t="shared" si="12"/>
        <v>23.998447307549082</v>
      </c>
      <c r="Y43" s="3">
        <f t="shared" si="15"/>
        <v>95.993789230196327</v>
      </c>
      <c r="Z43" s="33">
        <v>0.32700000000000001</v>
      </c>
      <c r="AB43" s="3">
        <f t="shared" si="1"/>
        <v>102.024</v>
      </c>
      <c r="AC43" s="3">
        <f t="shared" si="16"/>
        <v>1.062818759611031</v>
      </c>
      <c r="AE43" s="1">
        <v>0.73097497642707521</v>
      </c>
      <c r="AF43" s="1">
        <f t="shared" si="0"/>
        <v>0.50907185858314175</v>
      </c>
    </row>
    <row r="44" spans="1:32" x14ac:dyDescent="0.15">
      <c r="A44" s="5">
        <v>1899</v>
      </c>
      <c r="B44" s="3">
        <v>8.6999999999999994E-2</v>
      </c>
      <c r="C44" s="3">
        <v>5.9894699894699893E-2</v>
      </c>
      <c r="D44" s="3">
        <v>5.6066666666666667E-2</v>
      </c>
      <c r="E44" s="3">
        <v>0.3202323013373688</v>
      </c>
      <c r="F44" s="3">
        <v>0.16316666666666665</v>
      </c>
      <c r="G44" s="3">
        <v>7.4259143712448961E-2</v>
      </c>
      <c r="H44" s="3">
        <v>4.2352941176470586E-2</v>
      </c>
      <c r="K44" s="1">
        <f t="shared" si="4"/>
        <v>7.7429999999999994</v>
      </c>
      <c r="L44" s="1">
        <f t="shared" si="5"/>
        <v>5.3306282906282902</v>
      </c>
      <c r="M44" s="1">
        <f t="shared" si="6"/>
        <v>1.0092000000000001</v>
      </c>
      <c r="N44" s="1">
        <f t="shared" si="7"/>
        <v>0.96069690401210639</v>
      </c>
      <c r="O44" s="1">
        <f t="shared" si="8"/>
        <v>0.32633333333333331</v>
      </c>
      <c r="P44" s="1">
        <f t="shared" si="9"/>
        <v>0.22277743113734688</v>
      </c>
      <c r="Q44" s="1">
        <f t="shared" si="10"/>
        <v>0.12705882352941175</v>
      </c>
      <c r="S44" s="1">
        <f t="shared" si="11"/>
        <v>15.719694782640486</v>
      </c>
      <c r="X44" s="3">
        <f t="shared" si="12"/>
        <v>19.806815426127013</v>
      </c>
      <c r="Y44" s="3">
        <f t="shared" si="15"/>
        <v>79.227261704508052</v>
      </c>
      <c r="Z44" s="33">
        <v>0.34399999999999997</v>
      </c>
      <c r="AB44" s="3">
        <f t="shared" si="1"/>
        <v>107.32799999999999</v>
      </c>
      <c r="AC44" s="3">
        <f t="shared" si="16"/>
        <v>1.354685214292759</v>
      </c>
      <c r="AE44" s="1">
        <v>1.1167036734967437</v>
      </c>
      <c r="AF44" s="1">
        <f t="shared" si="0"/>
        <v>0.7777043440423751</v>
      </c>
    </row>
    <row r="45" spans="1:32" x14ac:dyDescent="0.15">
      <c r="A45" s="5">
        <v>1900</v>
      </c>
      <c r="B45" s="3">
        <v>0.10800000000000001</v>
      </c>
      <c r="C45" s="3">
        <v>6.1558441558441562E-2</v>
      </c>
      <c r="D45" s="3">
        <v>5.4400000000000004E-2</v>
      </c>
      <c r="E45" s="3">
        <v>0.39752975338431995</v>
      </c>
      <c r="F45" s="3">
        <v>0.16699999999999998</v>
      </c>
      <c r="G45" s="3">
        <v>9.2183764608557345E-2</v>
      </c>
      <c r="H45" s="3">
        <v>4.3529411764705879E-2</v>
      </c>
      <c r="K45" s="1">
        <f t="shared" si="4"/>
        <v>9.6120000000000019</v>
      </c>
      <c r="L45" s="1">
        <f t="shared" si="5"/>
        <v>5.4787012987012993</v>
      </c>
      <c r="M45" s="1">
        <f t="shared" si="6"/>
        <v>0.97920000000000007</v>
      </c>
      <c r="N45" s="1">
        <f t="shared" si="7"/>
        <v>1.19258926015296</v>
      </c>
      <c r="O45" s="1">
        <f t="shared" si="8"/>
        <v>0.33399999999999996</v>
      </c>
      <c r="P45" s="1">
        <f t="shared" si="9"/>
        <v>0.27655129382567201</v>
      </c>
      <c r="Q45" s="1">
        <f t="shared" si="10"/>
        <v>0.13058823529411764</v>
      </c>
      <c r="S45" s="1">
        <f t="shared" si="11"/>
        <v>18.003630087974049</v>
      </c>
      <c r="X45" s="3">
        <f t="shared" si="12"/>
        <v>22.684573910847302</v>
      </c>
      <c r="Y45" s="3">
        <f t="shared" si="15"/>
        <v>90.738295643389208</v>
      </c>
      <c r="Z45" s="33">
        <v>0.37</v>
      </c>
      <c r="AB45" s="3">
        <f t="shared" si="1"/>
        <v>115.44</v>
      </c>
      <c r="AC45" s="3">
        <f t="shared" si="16"/>
        <v>1.272230199845179</v>
      </c>
      <c r="AE45" s="1">
        <v>0.97894039351471074</v>
      </c>
      <c r="AF45" s="1">
        <f t="shared" si="0"/>
        <v>0.68176205976917359</v>
      </c>
    </row>
    <row r="46" spans="1:32" x14ac:dyDescent="0.15">
      <c r="A46" s="5">
        <v>1901</v>
      </c>
      <c r="B46" s="3">
        <v>0.11100000000000002</v>
      </c>
      <c r="C46" s="3">
        <v>5.2857142857142859E-2</v>
      </c>
      <c r="D46" s="3">
        <v>4.9533333333333332E-2</v>
      </c>
      <c r="E46" s="3">
        <v>0.40857224653388441</v>
      </c>
      <c r="F46" s="3">
        <v>0.17933333333333332</v>
      </c>
      <c r="G46" s="3">
        <v>9.4744424736572838E-2</v>
      </c>
      <c r="H46" s="3">
        <v>4.4705882352941179E-2</v>
      </c>
      <c r="K46" s="1">
        <f t="shared" si="4"/>
        <v>9.8790000000000013</v>
      </c>
      <c r="L46" s="1">
        <f t="shared" si="5"/>
        <v>4.7042857142857146</v>
      </c>
      <c r="M46" s="1">
        <f t="shared" si="6"/>
        <v>0.89159999999999995</v>
      </c>
      <c r="N46" s="1">
        <f t="shared" si="7"/>
        <v>1.2257167396016533</v>
      </c>
      <c r="O46" s="1">
        <f t="shared" si="8"/>
        <v>0.35866666666666663</v>
      </c>
      <c r="P46" s="1">
        <f t="shared" si="9"/>
        <v>0.2842332742097185</v>
      </c>
      <c r="Q46" s="1">
        <f t="shared" si="10"/>
        <v>0.13411764705882354</v>
      </c>
      <c r="S46" s="1">
        <f t="shared" si="11"/>
        <v>17.477620041822579</v>
      </c>
      <c r="X46" s="3">
        <f t="shared" si="12"/>
        <v>22.021801252696449</v>
      </c>
      <c r="Y46" s="3">
        <f t="shared" si="15"/>
        <v>88.087205010785794</v>
      </c>
      <c r="Z46" s="33">
        <v>0.39</v>
      </c>
      <c r="AB46" s="3">
        <f t="shared" si="1"/>
        <v>121.68</v>
      </c>
      <c r="AC46" s="3">
        <f t="shared" si="16"/>
        <v>1.3813583934817883</v>
      </c>
      <c r="AE46" s="1">
        <v>1.0039680880165478</v>
      </c>
      <c r="AF46" s="1">
        <f t="shared" si="0"/>
        <v>0.69919206129723865</v>
      </c>
    </row>
    <row r="47" spans="1:32" x14ac:dyDescent="0.15">
      <c r="A47" s="5">
        <v>1902</v>
      </c>
      <c r="B47" s="3">
        <v>0.11299999999999999</v>
      </c>
      <c r="C47" s="3">
        <v>5.7792207792207798E-2</v>
      </c>
      <c r="D47" s="3">
        <v>4.7199999999999999E-2</v>
      </c>
      <c r="E47" s="3">
        <v>0.41593390863359397</v>
      </c>
      <c r="F47" s="3">
        <v>0.17433333333333334</v>
      </c>
      <c r="G47" s="3">
        <v>9.6451531488583139E-2</v>
      </c>
      <c r="H47" s="3">
        <v>4.4705882352941179E-2</v>
      </c>
      <c r="K47" s="1">
        <f t="shared" si="4"/>
        <v>10.056999999999999</v>
      </c>
      <c r="L47" s="1">
        <f t="shared" si="5"/>
        <v>5.1435064935064938</v>
      </c>
      <c r="M47" s="1">
        <f t="shared" si="6"/>
        <v>0.84960000000000002</v>
      </c>
      <c r="N47" s="1">
        <f t="shared" si="7"/>
        <v>1.2478017259007819</v>
      </c>
      <c r="O47" s="1">
        <f t="shared" si="8"/>
        <v>0.34866666666666668</v>
      </c>
      <c r="P47" s="1">
        <f t="shared" si="9"/>
        <v>0.2893545944657494</v>
      </c>
      <c r="Q47" s="1">
        <f t="shared" si="10"/>
        <v>0.13411764705882354</v>
      </c>
      <c r="S47" s="1">
        <f t="shared" si="11"/>
        <v>18.07004712759851</v>
      </c>
      <c r="X47" s="3">
        <f t="shared" si="12"/>
        <v>22.768259380774122</v>
      </c>
      <c r="Y47" s="3">
        <f t="shared" si="15"/>
        <v>91.073037523096488</v>
      </c>
      <c r="Z47" s="33">
        <v>0.39</v>
      </c>
      <c r="AB47" s="3">
        <f t="shared" si="1"/>
        <v>121.68</v>
      </c>
      <c r="AC47" s="3">
        <f t="shared" si="16"/>
        <v>1.3360705133958168</v>
      </c>
      <c r="AE47" s="1">
        <v>0.98619874132598973</v>
      </c>
      <c r="AF47" s="1">
        <f t="shared" si="0"/>
        <v>0.68681698056631424</v>
      </c>
    </row>
    <row r="48" spans="1:32" x14ac:dyDescent="0.15">
      <c r="A48" s="5">
        <v>1903</v>
      </c>
      <c r="B48" s="3">
        <v>0.129</v>
      </c>
      <c r="C48" s="3">
        <v>8.0259740259740253E-2</v>
      </c>
      <c r="D48" s="3">
        <v>5.4066666666666666E-2</v>
      </c>
      <c r="E48" s="3">
        <v>0.47482720543127105</v>
      </c>
      <c r="F48" s="3">
        <v>0.18183333333333335</v>
      </c>
      <c r="G48" s="3">
        <v>0.11010838550466572</v>
      </c>
      <c r="H48" s="3">
        <v>4.2352941176470586E-2</v>
      </c>
      <c r="K48" s="1">
        <f t="shared" si="4"/>
        <v>11.481</v>
      </c>
      <c r="L48" s="1">
        <f t="shared" si="5"/>
        <v>7.1431168831168828</v>
      </c>
      <c r="M48" s="1">
        <f t="shared" si="6"/>
        <v>0.97319999999999995</v>
      </c>
      <c r="N48" s="1">
        <f t="shared" si="7"/>
        <v>1.4244816162938132</v>
      </c>
      <c r="O48" s="1">
        <f t="shared" si="8"/>
        <v>0.36366666666666669</v>
      </c>
      <c r="P48" s="1">
        <f t="shared" si="9"/>
        <v>0.33032515651399713</v>
      </c>
      <c r="Q48" s="1">
        <f t="shared" si="10"/>
        <v>0.12705882352941175</v>
      </c>
      <c r="S48" s="1">
        <f t="shared" si="11"/>
        <v>21.842849146120773</v>
      </c>
      <c r="X48" s="3">
        <f t="shared" si="12"/>
        <v>27.521989924112173</v>
      </c>
      <c r="Y48" s="3">
        <f t="shared" si="15"/>
        <v>110.08795969644869</v>
      </c>
      <c r="Z48" s="33">
        <v>0.4</v>
      </c>
      <c r="AB48" s="3">
        <f t="shared" si="1"/>
        <v>124.80000000000001</v>
      </c>
      <c r="AC48" s="3">
        <f t="shared" si="16"/>
        <v>1.1336389587391538</v>
      </c>
      <c r="AE48" s="1">
        <v>0.88603027445706073</v>
      </c>
      <c r="AF48" s="1">
        <f t="shared" si="0"/>
        <v>0.61705679828259596</v>
      </c>
    </row>
    <row r="49" spans="1:32" x14ac:dyDescent="0.15">
      <c r="A49" s="5">
        <v>1904</v>
      </c>
      <c r="B49" s="3">
        <v>0.122</v>
      </c>
      <c r="C49" s="3">
        <v>9.3116883116883112E-2</v>
      </c>
      <c r="D49" s="3">
        <v>6.7400000000000002E-2</v>
      </c>
      <c r="E49" s="3">
        <v>0.44906138808228735</v>
      </c>
      <c r="F49" s="3">
        <v>0.24383333333333335</v>
      </c>
      <c r="G49" s="3">
        <v>0.10413351187262959</v>
      </c>
      <c r="H49" s="3">
        <v>4.8235294117647057E-2</v>
      </c>
      <c r="K49" s="1">
        <f t="shared" si="4"/>
        <v>10.858000000000001</v>
      </c>
      <c r="L49" s="1">
        <f t="shared" si="5"/>
        <v>8.2874025974025969</v>
      </c>
      <c r="M49" s="1">
        <f t="shared" si="6"/>
        <v>1.2132000000000001</v>
      </c>
      <c r="N49" s="1">
        <f t="shared" si="7"/>
        <v>1.347184164246862</v>
      </c>
      <c r="O49" s="1">
        <f t="shared" si="8"/>
        <v>0.48766666666666669</v>
      </c>
      <c r="P49" s="1">
        <f t="shared" si="9"/>
        <v>0.31240053561788877</v>
      </c>
      <c r="Q49" s="1">
        <f t="shared" si="10"/>
        <v>0.14470588235294118</v>
      </c>
      <c r="S49" s="1">
        <f t="shared" si="11"/>
        <v>22.650559846286956</v>
      </c>
      <c r="X49" s="3">
        <f t="shared" si="12"/>
        <v>28.539705406321566</v>
      </c>
      <c r="Y49" s="3">
        <f t="shared" si="15"/>
        <v>114.15882162528627</v>
      </c>
      <c r="Z49" s="33">
        <v>0.4</v>
      </c>
      <c r="AB49" s="3">
        <f t="shared" si="1"/>
        <v>124.80000000000001</v>
      </c>
      <c r="AC49" s="3">
        <f t="shared" si="16"/>
        <v>1.0932138070734667</v>
      </c>
      <c r="AE49" s="1">
        <v>0.93686807708984321</v>
      </c>
      <c r="AF49" s="1">
        <f t="shared" si="0"/>
        <v>0.6524616965447122</v>
      </c>
    </row>
    <row r="50" spans="1:32" x14ac:dyDescent="0.15">
      <c r="A50" s="5">
        <v>1905</v>
      </c>
      <c r="B50" s="3">
        <v>0.11799999999999999</v>
      </c>
      <c r="C50" s="3">
        <v>8.5584415584415582E-2</v>
      </c>
      <c r="D50" s="3">
        <v>6.6000000000000003E-2</v>
      </c>
      <c r="E50" s="3">
        <v>0.43433806388286805</v>
      </c>
      <c r="F50" s="3">
        <v>0.27633333333333332</v>
      </c>
      <c r="G50" s="3">
        <v>0.10071929836860893</v>
      </c>
      <c r="H50" s="3">
        <v>5.529411764705882E-2</v>
      </c>
      <c r="K50" s="1">
        <f t="shared" si="4"/>
        <v>10.501999999999999</v>
      </c>
      <c r="L50" s="1">
        <f t="shared" si="5"/>
        <v>7.6170129870129868</v>
      </c>
      <c r="M50" s="1">
        <f t="shared" si="6"/>
        <v>1.1880000000000002</v>
      </c>
      <c r="N50" s="1">
        <f t="shared" si="7"/>
        <v>1.3030141916486042</v>
      </c>
      <c r="O50" s="1">
        <f t="shared" si="8"/>
        <v>0.55266666666666664</v>
      </c>
      <c r="P50" s="1">
        <f t="shared" si="9"/>
        <v>0.3021578951058268</v>
      </c>
      <c r="Q50" s="1">
        <f t="shared" si="10"/>
        <v>0.16588235294117645</v>
      </c>
      <c r="S50" s="1">
        <f t="shared" si="11"/>
        <v>21.630734093375256</v>
      </c>
      <c r="X50" s="3">
        <f t="shared" si="12"/>
        <v>27.254724957652822</v>
      </c>
      <c r="Y50" s="3">
        <f t="shared" si="15"/>
        <v>109.01889983061129</v>
      </c>
      <c r="Z50" s="33">
        <v>0.41</v>
      </c>
      <c r="AB50" s="3">
        <f t="shared" si="1"/>
        <v>127.91999999999999</v>
      </c>
      <c r="AC50" s="3">
        <f t="shared" si="16"/>
        <v>1.173374526790826</v>
      </c>
      <c r="AE50" s="1">
        <v>0.99284197491597348</v>
      </c>
      <c r="AF50" s="1">
        <f t="shared" si="0"/>
        <v>0.6914435182450529</v>
      </c>
    </row>
    <row r="51" spans="1:32" x14ac:dyDescent="0.15">
      <c r="A51" s="5">
        <v>1906</v>
      </c>
      <c r="B51" s="3">
        <v>0.13600000000000001</v>
      </c>
      <c r="C51" s="3">
        <v>5.4685744055371556E-2</v>
      </c>
      <c r="D51" s="3">
        <v>6.3565573770491809E-2</v>
      </c>
      <c r="E51" s="3">
        <v>0.50059302278025475</v>
      </c>
      <c r="F51" s="3">
        <v>0.25201338846229571</v>
      </c>
      <c r="G51" s="3">
        <v>0.11608325913670184</v>
      </c>
      <c r="H51" s="3">
        <v>5.9777424483306842E-2</v>
      </c>
      <c r="K51" s="1">
        <f t="shared" si="4"/>
        <v>12.104000000000001</v>
      </c>
      <c r="L51" s="1">
        <f t="shared" si="5"/>
        <v>4.8670312209280686</v>
      </c>
      <c r="M51" s="1">
        <f t="shared" si="6"/>
        <v>1.1441803278688525</v>
      </c>
      <c r="N51" s="1">
        <f t="shared" si="7"/>
        <v>1.5017790683407641</v>
      </c>
      <c r="O51" s="1">
        <f t="shared" si="8"/>
        <v>0.50402677692459141</v>
      </c>
      <c r="P51" s="1">
        <f t="shared" si="9"/>
        <v>0.34824977741010554</v>
      </c>
      <c r="Q51" s="1">
        <f t="shared" si="10"/>
        <v>0.17933227344992053</v>
      </c>
      <c r="S51" s="1">
        <f t="shared" si="11"/>
        <v>20.648599444922301</v>
      </c>
      <c r="X51" s="3">
        <f t="shared" si="12"/>
        <v>26.017235300602099</v>
      </c>
      <c r="Y51" s="3">
        <f t="shared" si="15"/>
        <v>104.0689412024084</v>
      </c>
      <c r="Z51" s="33">
        <v>0.42</v>
      </c>
      <c r="AB51" s="3">
        <f t="shared" si="1"/>
        <v>131.04</v>
      </c>
      <c r="AC51" s="3">
        <f t="shared" si="16"/>
        <v>1.2591653041336739</v>
      </c>
      <c r="AE51" s="1">
        <v>0.88244706378830062</v>
      </c>
      <c r="AF51" s="1">
        <f t="shared" si="0"/>
        <v>0.61456134799542361</v>
      </c>
    </row>
    <row r="52" spans="1:32" x14ac:dyDescent="0.15">
      <c r="A52" s="5">
        <v>1907</v>
      </c>
      <c r="B52" s="3">
        <v>0.14899999999999999</v>
      </c>
      <c r="C52" s="3">
        <v>6.4740073679901755E-2</v>
      </c>
      <c r="D52" s="3">
        <v>6.8569672131147549E-2</v>
      </c>
      <c r="E52" s="3">
        <v>0.5484438264283672</v>
      </c>
      <c r="F52" s="3">
        <v>0.26115377042724947</v>
      </c>
      <c r="G52" s="3">
        <v>0.12717945302476891</v>
      </c>
      <c r="H52" s="3">
        <v>6.1271860095389492E-2</v>
      </c>
      <c r="K52" s="1">
        <f t="shared" si="4"/>
        <v>13.260999999999999</v>
      </c>
      <c r="L52" s="1">
        <f t="shared" si="5"/>
        <v>5.7618665575112562</v>
      </c>
      <c r="M52" s="1">
        <f t="shared" si="6"/>
        <v>1.2342540983606558</v>
      </c>
      <c r="N52" s="1">
        <f t="shared" si="7"/>
        <v>1.6453314792851015</v>
      </c>
      <c r="O52" s="1">
        <f t="shared" si="8"/>
        <v>0.52230754085449893</v>
      </c>
      <c r="P52" s="1">
        <f t="shared" si="9"/>
        <v>0.38153835907430672</v>
      </c>
      <c r="Q52" s="1">
        <f t="shared" si="10"/>
        <v>0.18381558028616848</v>
      </c>
      <c r="S52" s="1">
        <f t="shared" si="11"/>
        <v>22.990113615371985</v>
      </c>
      <c r="X52" s="3">
        <f t="shared" si="12"/>
        <v>28.967543155368702</v>
      </c>
      <c r="Y52" s="3">
        <f t="shared" si="15"/>
        <v>115.87017262147481</v>
      </c>
      <c r="Z52" s="33">
        <v>0.49</v>
      </c>
      <c r="AB52" s="3">
        <f t="shared" si="1"/>
        <v>152.88</v>
      </c>
      <c r="AC52" s="3">
        <f t="shared" si="16"/>
        <v>1.3194077176309131</v>
      </c>
      <c r="AE52" s="1">
        <v>0.93969754443675879</v>
      </c>
      <c r="AF52" s="1">
        <f t="shared" si="0"/>
        <v>0.65443221844702848</v>
      </c>
    </row>
    <row r="53" spans="1:32" x14ac:dyDescent="0.15">
      <c r="A53" s="5">
        <v>1908</v>
      </c>
      <c r="B53" s="3">
        <v>0.13799999999999998</v>
      </c>
      <c r="C53" s="3">
        <v>7.3445651769434003E-2</v>
      </c>
      <c r="D53" s="3">
        <v>5.7749999999999996E-2</v>
      </c>
      <c r="E53" s="3">
        <v>0.5079546848799642</v>
      </c>
      <c r="F53" s="3">
        <v>0.28384150423311671</v>
      </c>
      <c r="G53" s="3">
        <v>0.11779036588871213</v>
      </c>
      <c r="H53" s="3">
        <v>5.6788553259141492E-2</v>
      </c>
      <c r="K53" s="1">
        <f t="shared" si="4"/>
        <v>12.281999999999998</v>
      </c>
      <c r="L53" s="1">
        <f t="shared" si="5"/>
        <v>6.5366630074796266</v>
      </c>
      <c r="M53" s="1">
        <f t="shared" si="6"/>
        <v>1.0394999999999999</v>
      </c>
      <c r="N53" s="1">
        <f t="shared" si="7"/>
        <v>1.5238640546398927</v>
      </c>
      <c r="O53" s="1">
        <f t="shared" si="8"/>
        <v>0.56768300846623343</v>
      </c>
      <c r="P53" s="1">
        <f t="shared" si="9"/>
        <v>0.35337109766613639</v>
      </c>
      <c r="Q53" s="1">
        <f t="shared" si="10"/>
        <v>0.17036565977742446</v>
      </c>
      <c r="S53" s="1">
        <f t="shared" si="11"/>
        <v>22.473446828029314</v>
      </c>
      <c r="X53" s="3">
        <f t="shared" si="12"/>
        <v>28.316543003316934</v>
      </c>
      <c r="Y53" s="3">
        <f t="shared" si="15"/>
        <v>113.26617201326773</v>
      </c>
      <c r="Z53" s="33">
        <v>0.53</v>
      </c>
      <c r="AB53" s="3">
        <f t="shared" si="1"/>
        <v>165.36</v>
      </c>
      <c r="AC53" s="3">
        <f t="shared" si="16"/>
        <v>1.4599239743056747</v>
      </c>
      <c r="AE53" s="1">
        <v>1.0974255410258924</v>
      </c>
      <c r="AF53" s="1">
        <f t="shared" si="0"/>
        <v>0.76427850178588941</v>
      </c>
    </row>
    <row r="54" spans="1:32" x14ac:dyDescent="0.15">
      <c r="A54" s="5">
        <v>1909</v>
      </c>
      <c r="B54" s="3">
        <v>0.11699999999999999</v>
      </c>
      <c r="C54" s="3">
        <v>7.0380307371711373E-2</v>
      </c>
      <c r="D54" s="3">
        <v>5.0379098360655745E-2</v>
      </c>
      <c r="E54" s="3">
        <v>0.43065723283301316</v>
      </c>
      <c r="F54" s="3">
        <v>0.27551722780074833</v>
      </c>
      <c r="G54" s="3">
        <v>9.9865744992603755E-2</v>
      </c>
      <c r="H54" s="3">
        <v>5.3799682034976148E-2</v>
      </c>
      <c r="K54" s="1">
        <f t="shared" si="4"/>
        <v>10.413</v>
      </c>
      <c r="L54" s="1">
        <f t="shared" si="5"/>
        <v>6.2638473560823122</v>
      </c>
      <c r="M54" s="1">
        <f t="shared" si="6"/>
        <v>0.9068237704918034</v>
      </c>
      <c r="N54" s="1">
        <f t="shared" si="7"/>
        <v>1.2919716984990395</v>
      </c>
      <c r="O54" s="1">
        <f t="shared" si="8"/>
        <v>0.55103445560149666</v>
      </c>
      <c r="P54" s="1">
        <f t="shared" si="9"/>
        <v>0.29959723497781127</v>
      </c>
      <c r="Q54" s="1">
        <f t="shared" si="10"/>
        <v>0.16139904610492845</v>
      </c>
      <c r="S54" s="1">
        <f t="shared" si="11"/>
        <v>19.887673561757392</v>
      </c>
      <c r="X54" s="3">
        <f t="shared" si="12"/>
        <v>25.058468687814315</v>
      </c>
      <c r="Y54" s="3">
        <f t="shared" si="15"/>
        <v>100.23387475125726</v>
      </c>
      <c r="Z54" s="33">
        <v>0.52</v>
      </c>
      <c r="AB54" s="3">
        <f t="shared" si="1"/>
        <v>162.24</v>
      </c>
      <c r="AC54" s="3">
        <f t="shared" si="16"/>
        <v>1.6186144694357931</v>
      </c>
      <c r="AE54" s="1">
        <v>1.2699767267217874</v>
      </c>
      <c r="AF54" s="1">
        <f t="shared" si="0"/>
        <v>0.88444807753838772</v>
      </c>
    </row>
    <row r="55" spans="1:32" x14ac:dyDescent="0.15">
      <c r="A55" s="5">
        <v>1910</v>
      </c>
      <c r="B55" s="3">
        <v>0.11000000000000001</v>
      </c>
      <c r="C55" s="3">
        <v>6.1552115506270225E-2</v>
      </c>
      <c r="D55" s="3">
        <v>6.3362704918032781E-2</v>
      </c>
      <c r="E55" s="3">
        <v>0.40489141548402952</v>
      </c>
      <c r="F55" s="3">
        <v>0.31028332348887577</v>
      </c>
      <c r="G55" s="3">
        <v>9.3890871360567646E-2</v>
      </c>
      <c r="H55" s="3">
        <v>5.6788553259141492E-2</v>
      </c>
      <c r="K55" s="1">
        <f t="shared" si="4"/>
        <v>9.7900000000000009</v>
      </c>
      <c r="L55" s="1">
        <f t="shared" si="5"/>
        <v>5.47813828005805</v>
      </c>
      <c r="M55" s="1">
        <f t="shared" si="6"/>
        <v>1.14052868852459</v>
      </c>
      <c r="N55" s="1">
        <f t="shared" si="7"/>
        <v>1.2146742464520885</v>
      </c>
      <c r="O55" s="1">
        <f t="shared" si="8"/>
        <v>0.62056664697775155</v>
      </c>
      <c r="P55" s="1">
        <f t="shared" si="9"/>
        <v>0.28167261408170297</v>
      </c>
      <c r="Q55" s="1">
        <f t="shared" si="10"/>
        <v>0.17036565977742446</v>
      </c>
      <c r="S55" s="1">
        <f t="shared" si="11"/>
        <v>18.695946135871605</v>
      </c>
      <c r="X55" s="3">
        <f t="shared" si="12"/>
        <v>23.556892131198222</v>
      </c>
      <c r="Y55" s="3">
        <f t="shared" si="15"/>
        <v>94.227568524792886</v>
      </c>
      <c r="Z55" s="33">
        <v>0.53</v>
      </c>
      <c r="AB55" s="3">
        <f t="shared" si="1"/>
        <v>165.36</v>
      </c>
      <c r="AC55" s="3">
        <f t="shared" si="16"/>
        <v>1.7549004244600768</v>
      </c>
      <c r="AE55" s="1">
        <v>1.3767702241961195</v>
      </c>
      <c r="AF55" s="1">
        <f t="shared" si="0"/>
        <v>0.95882212042229742</v>
      </c>
    </row>
    <row r="56" spans="1:32" x14ac:dyDescent="0.15">
      <c r="A56" s="5">
        <v>1911</v>
      </c>
      <c r="B56" s="3">
        <v>0.14499999999999999</v>
      </c>
      <c r="C56" s="3">
        <v>6.84184869571689E-2</v>
      </c>
      <c r="D56" s="3">
        <v>6.2821721311475412E-2</v>
      </c>
      <c r="E56" s="3">
        <v>0.53372050222894785</v>
      </c>
      <c r="F56" s="3">
        <v>0.29249702349929929</v>
      </c>
      <c r="G56" s="3">
        <v>0.12376523952074822</v>
      </c>
      <c r="H56" s="3">
        <v>6.1271860095389492E-2</v>
      </c>
      <c r="K56" s="1">
        <f t="shared" si="4"/>
        <v>12.904999999999999</v>
      </c>
      <c r="L56" s="1">
        <f t="shared" si="5"/>
        <v>6.0892453391880323</v>
      </c>
      <c r="M56" s="1">
        <f t="shared" si="6"/>
        <v>1.1307909836065575</v>
      </c>
      <c r="N56" s="1">
        <f t="shared" si="7"/>
        <v>1.6011615066868434</v>
      </c>
      <c r="O56" s="1">
        <f t="shared" si="8"/>
        <v>0.58499404699859858</v>
      </c>
      <c r="P56" s="1">
        <f t="shared" si="9"/>
        <v>0.37129571856224464</v>
      </c>
      <c r="Q56" s="1">
        <f t="shared" si="10"/>
        <v>0.18381558028616848</v>
      </c>
      <c r="S56" s="1">
        <f t="shared" si="11"/>
        <v>22.866303175328447</v>
      </c>
      <c r="X56" s="3">
        <f t="shared" si="12"/>
        <v>28.811542000913843</v>
      </c>
      <c r="Y56" s="3">
        <f t="shared" si="15"/>
        <v>115.24616800365537</v>
      </c>
      <c r="Z56" s="33">
        <v>0.56000000000000005</v>
      </c>
      <c r="AB56" s="3">
        <f t="shared" si="1"/>
        <v>174.72000000000003</v>
      </c>
      <c r="AC56" s="3">
        <f t="shared" si="16"/>
        <v>1.5160590848839179</v>
      </c>
    </row>
    <row r="57" spans="1:32" x14ac:dyDescent="0.15">
      <c r="A57" s="5">
        <v>1912</v>
      </c>
      <c r="B57" s="3">
        <v>0.16999999999999998</v>
      </c>
      <c r="C57" s="3">
        <v>0.10164682022848211</v>
      </c>
      <c r="D57" s="3">
        <v>7.0936475409836067E-2</v>
      </c>
      <c r="E57" s="3">
        <v>0.62574127847531813</v>
      </c>
      <c r="F57" s="3">
        <v>0.34292754479228194</v>
      </c>
      <c r="G57" s="3">
        <v>0.14510407392087724</v>
      </c>
      <c r="H57" s="3">
        <v>5.8282988871224163E-2</v>
      </c>
      <c r="K57" s="1">
        <f t="shared" si="4"/>
        <v>15.129999999999999</v>
      </c>
      <c r="L57" s="1">
        <f t="shared" si="5"/>
        <v>9.0465670003349068</v>
      </c>
      <c r="M57" s="1">
        <f t="shared" si="6"/>
        <v>1.2768565573770492</v>
      </c>
      <c r="N57" s="1">
        <f t="shared" si="7"/>
        <v>1.8772238354259545</v>
      </c>
      <c r="O57" s="1">
        <f t="shared" si="8"/>
        <v>0.68585508958456387</v>
      </c>
      <c r="P57" s="1">
        <f t="shared" si="9"/>
        <v>0.43531222176263173</v>
      </c>
      <c r="Q57" s="1">
        <f t="shared" si="10"/>
        <v>0.1748489666136725</v>
      </c>
      <c r="S57" s="1">
        <f t="shared" si="11"/>
        <v>28.626663671098779</v>
      </c>
      <c r="X57" s="3">
        <f t="shared" si="12"/>
        <v>36.069596225584462</v>
      </c>
      <c r="Y57" s="3">
        <f t="shared" si="15"/>
        <v>144.27838490233785</v>
      </c>
      <c r="Z57" s="33">
        <v>0.57999999999999996</v>
      </c>
      <c r="AB57" s="3">
        <f t="shared" si="1"/>
        <v>180.95999999999998</v>
      </c>
      <c r="AC57" s="3">
        <f t="shared" si="16"/>
        <v>1.2542419304353314</v>
      </c>
    </row>
    <row r="58" spans="1:32" x14ac:dyDescent="0.15">
      <c r="A58" s="5">
        <v>1913</v>
      </c>
      <c r="B58" s="3">
        <v>0.183</v>
      </c>
      <c r="C58" s="3">
        <v>9.7355338071670447E-2</v>
      </c>
      <c r="D58" s="3">
        <v>7.1206967213114758E-2</v>
      </c>
      <c r="E58" s="3">
        <v>0.67359208212343069</v>
      </c>
      <c r="F58" s="3">
        <v>0.59779999999999989</v>
      </c>
      <c r="G58" s="3">
        <v>0.15620026780894433</v>
      </c>
      <c r="H58" s="3">
        <v>5.9777424483306842E-2</v>
      </c>
      <c r="K58" s="1">
        <f t="shared" si="4"/>
        <v>16.286999999999999</v>
      </c>
      <c r="L58" s="1">
        <f t="shared" si="5"/>
        <v>8.6646250883786706</v>
      </c>
      <c r="M58" s="1">
        <f t="shared" si="6"/>
        <v>1.2817254098360658</v>
      </c>
      <c r="N58" s="1">
        <f t="shared" si="7"/>
        <v>2.0207762463702919</v>
      </c>
      <c r="O58" s="1">
        <f t="shared" si="8"/>
        <v>1.1955999999999998</v>
      </c>
      <c r="P58" s="1">
        <f t="shared" si="9"/>
        <v>0.46860080342683297</v>
      </c>
      <c r="Q58" s="1">
        <f t="shared" si="10"/>
        <v>0.17933227344992053</v>
      </c>
      <c r="S58" s="1">
        <f t="shared" si="11"/>
        <v>30.097659821461779</v>
      </c>
      <c r="X58" s="3">
        <f t="shared" si="12"/>
        <v>37.923051375041844</v>
      </c>
      <c r="Y58" s="3">
        <f t="shared" si="15"/>
        <v>151.69220550016738</v>
      </c>
      <c r="Z58" s="33">
        <v>0.59</v>
      </c>
      <c r="AB58" s="3">
        <f t="shared" si="1"/>
        <v>184.07999999999998</v>
      </c>
      <c r="AC58" s="3">
        <f t="shared" si="16"/>
        <v>1.2135099453069582</v>
      </c>
    </row>
    <row r="59" spans="1:32" x14ac:dyDescent="0.15">
      <c r="A59" s="5">
        <v>1914</v>
      </c>
      <c r="B59" s="3">
        <v>0.13999999999999999</v>
      </c>
      <c r="C59" s="3">
        <v>6.4372232352175041E-2</v>
      </c>
      <c r="D59" s="3">
        <v>7.127459016393442E-2</v>
      </c>
      <c r="E59" s="3">
        <v>0.51531634697967377</v>
      </c>
      <c r="F59" s="3">
        <v>0.45733333333333326</v>
      </c>
      <c r="G59" s="3">
        <v>0.11949747264072244</v>
      </c>
      <c r="H59" s="3">
        <v>5.0810810810810805E-2</v>
      </c>
      <c r="K59" s="1">
        <f t="shared" si="4"/>
        <v>12.459999999999999</v>
      </c>
      <c r="L59" s="1">
        <f t="shared" si="5"/>
        <v>5.7291286793435789</v>
      </c>
      <c r="M59" s="1">
        <f t="shared" si="6"/>
        <v>1.2829426229508196</v>
      </c>
      <c r="N59" s="1">
        <f t="shared" si="7"/>
        <v>1.5459490409390213</v>
      </c>
      <c r="O59" s="1">
        <f t="shared" si="8"/>
        <v>0.91466666666666652</v>
      </c>
      <c r="P59" s="1">
        <f t="shared" si="9"/>
        <v>0.35849241792216735</v>
      </c>
      <c r="Q59" s="1">
        <f t="shared" si="10"/>
        <v>0.15243243243243243</v>
      </c>
      <c r="S59" s="1">
        <f t="shared" si="11"/>
        <v>22.443611860254688</v>
      </c>
      <c r="X59" s="3">
        <f t="shared" si="12"/>
        <v>28.278950943920908</v>
      </c>
      <c r="Y59" s="3">
        <f t="shared" si="15"/>
        <v>113.11580377568363</v>
      </c>
      <c r="Z59" s="33">
        <v>0.56000000000000005</v>
      </c>
      <c r="AB59" s="3">
        <f t="shared" si="1"/>
        <v>174.72000000000003</v>
      </c>
      <c r="AC59" s="3">
        <f t="shared" si="16"/>
        <v>1.5446117533362689</v>
      </c>
    </row>
    <row r="60" spans="1:32" x14ac:dyDescent="0.15">
      <c r="A60" s="5">
        <v>1915</v>
      </c>
      <c r="B60" s="3">
        <v>0.10900000000000001</v>
      </c>
      <c r="C60" s="3">
        <v>5.0118380902764867E-2</v>
      </c>
      <c r="D60" s="3">
        <v>7.003729508196721E-2</v>
      </c>
      <c r="E60" s="3">
        <v>0.40121058443417468</v>
      </c>
      <c r="F60" s="3">
        <v>0.3560666666666667</v>
      </c>
      <c r="G60" s="3">
        <v>9.3037317984562495E-2</v>
      </c>
      <c r="H60" s="3">
        <v>5.1875993640699516E-2</v>
      </c>
      <c r="K60" s="1">
        <f t="shared" si="4"/>
        <v>9.7010000000000005</v>
      </c>
      <c r="L60" s="1">
        <f t="shared" si="5"/>
        <v>4.4605359003460734</v>
      </c>
      <c r="M60" s="1">
        <f t="shared" si="6"/>
        <v>1.2606713114754098</v>
      </c>
      <c r="N60" s="1">
        <f t="shared" si="7"/>
        <v>1.203631753302524</v>
      </c>
      <c r="O60" s="1">
        <f t="shared" si="8"/>
        <v>0.7121333333333334</v>
      </c>
      <c r="P60" s="1">
        <f t="shared" si="9"/>
        <v>0.27911195395368749</v>
      </c>
      <c r="Q60" s="1">
        <f t="shared" si="10"/>
        <v>0.15562798092209856</v>
      </c>
      <c r="S60" s="1">
        <f>SUM(K60:R60)</f>
        <v>17.772712233333127</v>
      </c>
      <c r="X60" s="3">
        <f t="shared" si="12"/>
        <v>22.393617413999742</v>
      </c>
      <c r="Y60" s="3">
        <f t="shared" si="15"/>
        <v>89.574469655998968</v>
      </c>
      <c r="Z60" s="33">
        <v>0.55000000000000004</v>
      </c>
      <c r="AB60" s="3">
        <f t="shared" si="1"/>
        <v>171.60000000000002</v>
      </c>
      <c r="AC60" s="3">
        <f t="shared" si="16"/>
        <v>1.915724431961598</v>
      </c>
    </row>
    <row r="61" spans="1:32" x14ac:dyDescent="0.15">
      <c r="A61" s="5">
        <v>1916</v>
      </c>
      <c r="B61" s="3">
        <v>0.11499999999999999</v>
      </c>
      <c r="C61" s="3">
        <v>6.4415584415584412E-2</v>
      </c>
      <c r="D61" s="3">
        <v>6.88E-2</v>
      </c>
      <c r="E61" s="3">
        <v>0.42329557073330354</v>
      </c>
      <c r="F61" s="3">
        <v>0.37566666666666665</v>
      </c>
      <c r="G61" s="3">
        <v>9.8158638240593454E-2</v>
      </c>
      <c r="H61" s="3">
        <v>5.2941176470588228E-2</v>
      </c>
      <c r="K61" s="1">
        <f t="shared" si="4"/>
        <v>10.234999999999999</v>
      </c>
      <c r="L61" s="1">
        <f t="shared" si="5"/>
        <v>5.7329870129870129</v>
      </c>
      <c r="M61" s="1">
        <f t="shared" si="6"/>
        <v>1.2383999999999999</v>
      </c>
      <c r="N61" s="1">
        <f t="shared" si="7"/>
        <v>1.2698867121999107</v>
      </c>
      <c r="O61" s="1">
        <f t="shared" si="8"/>
        <v>0.7513333333333333</v>
      </c>
      <c r="P61" s="1">
        <f t="shared" si="9"/>
        <v>0.29447591472178036</v>
      </c>
      <c r="Q61" s="1">
        <f t="shared" si="10"/>
        <v>0.1588235294117647</v>
      </c>
      <c r="S61" s="1">
        <f t="shared" si="11"/>
        <v>19.680906502653801</v>
      </c>
      <c r="X61" s="3">
        <f t="shared" si="12"/>
        <v>24.79794219334379</v>
      </c>
      <c r="Y61" s="3">
        <f t="shared" si="15"/>
        <v>99.191768773375159</v>
      </c>
      <c r="Z61" s="33">
        <v>0.56999999999999995</v>
      </c>
      <c r="AB61" s="3">
        <f t="shared" si="1"/>
        <v>177.83999999999997</v>
      </c>
      <c r="AC61" s="3">
        <f t="shared" si="16"/>
        <v>1.7928907025169956</v>
      </c>
    </row>
    <row r="62" spans="1:32" x14ac:dyDescent="0.15">
      <c r="A62" s="5">
        <v>1917</v>
      </c>
      <c r="B62" s="3">
        <v>0.16399999999999998</v>
      </c>
      <c r="C62" s="3">
        <v>0.10584415584415585</v>
      </c>
      <c r="D62" s="3">
        <v>9.0733333333333333E-2</v>
      </c>
      <c r="E62" s="3">
        <v>0.60365629217618944</v>
      </c>
      <c r="F62" s="3">
        <v>0.40166666666666667</v>
      </c>
      <c r="G62" s="3">
        <v>0.1399827536648463</v>
      </c>
      <c r="H62" s="3">
        <v>0.08</v>
      </c>
      <c r="K62" s="1">
        <f t="shared" si="4"/>
        <v>14.595999999999998</v>
      </c>
      <c r="L62" s="1">
        <f t="shared" si="5"/>
        <v>9.4201298701298715</v>
      </c>
      <c r="M62" s="1">
        <f t="shared" si="6"/>
        <v>1.6332</v>
      </c>
      <c r="N62" s="1">
        <f t="shared" si="7"/>
        <v>1.8109688765285683</v>
      </c>
      <c r="O62" s="1">
        <f t="shared" si="8"/>
        <v>0.80333333333333334</v>
      </c>
      <c r="P62" s="1">
        <f t="shared" si="9"/>
        <v>0.41994826099453891</v>
      </c>
      <c r="Q62" s="1">
        <f t="shared" si="10"/>
        <v>0.24</v>
      </c>
      <c r="S62" s="1">
        <f t="shared" si="11"/>
        <v>28.923580340986309</v>
      </c>
      <c r="X62" s="3">
        <f t="shared" si="12"/>
        <v>36.443711229642751</v>
      </c>
      <c r="Y62" s="3">
        <f t="shared" si="15"/>
        <v>145.77484491857101</v>
      </c>
      <c r="Z62" s="33">
        <v>0.7</v>
      </c>
      <c r="AB62" s="3">
        <f t="shared" si="1"/>
        <v>218.39999999999998</v>
      </c>
      <c r="AC62" s="3">
        <f t="shared" si="16"/>
        <v>1.4982008735594743</v>
      </c>
    </row>
    <row r="63" spans="1:32" x14ac:dyDescent="0.15">
      <c r="A63" s="5">
        <v>1918</v>
      </c>
      <c r="B63" s="3">
        <v>0.25700000000000001</v>
      </c>
      <c r="C63" s="3">
        <v>0.1912987012987013</v>
      </c>
      <c r="D63" s="3">
        <v>0.12233333333333335</v>
      </c>
      <c r="E63" s="3">
        <v>0.94597357981268726</v>
      </c>
      <c r="F63" s="3">
        <v>0.44883333333333331</v>
      </c>
      <c r="G63" s="3">
        <v>0.21936321763332625</v>
      </c>
      <c r="H63" s="3">
        <v>0.10588235294117647</v>
      </c>
      <c r="K63" s="1">
        <f t="shared" si="4"/>
        <v>22.873000000000001</v>
      </c>
      <c r="L63" s="1">
        <f t="shared" si="5"/>
        <v>17.025584415584415</v>
      </c>
      <c r="M63" s="1">
        <f t="shared" si="6"/>
        <v>2.2020000000000004</v>
      </c>
      <c r="N63" s="1">
        <f t="shared" si="7"/>
        <v>2.8379207394380619</v>
      </c>
      <c r="O63" s="1">
        <f t="shared" si="8"/>
        <v>0.89766666666666661</v>
      </c>
      <c r="P63" s="1">
        <f t="shared" si="9"/>
        <v>0.65808965289997878</v>
      </c>
      <c r="Q63" s="1">
        <f t="shared" si="10"/>
        <v>0.31764705882352939</v>
      </c>
      <c r="S63" s="1">
        <f t="shared" si="11"/>
        <v>46.811908533412655</v>
      </c>
      <c r="X63" s="3">
        <f t="shared" si="12"/>
        <v>58.983004752099944</v>
      </c>
      <c r="Y63" s="3">
        <f t="shared" si="15"/>
        <v>235.93201900839978</v>
      </c>
      <c r="Z63" s="33">
        <v>0.96</v>
      </c>
      <c r="AB63" s="3">
        <f t="shared" si="1"/>
        <v>299.52</v>
      </c>
      <c r="AC63" s="3">
        <f t="shared" si="16"/>
        <v>1.2695182335100363</v>
      </c>
    </row>
    <row r="64" spans="1:32" x14ac:dyDescent="0.15">
      <c r="A64" s="5">
        <v>1919</v>
      </c>
      <c r="B64" s="3">
        <v>0.36699999999999999</v>
      </c>
      <c r="C64" s="3">
        <v>0.21064935064935064</v>
      </c>
      <c r="D64" s="3">
        <v>0.14713333333333334</v>
      </c>
      <c r="E64" s="3">
        <v>1.3508649952967169</v>
      </c>
      <c r="F64" s="3">
        <v>0.62916666666666665</v>
      </c>
      <c r="G64" s="3">
        <v>0.3132540889938939</v>
      </c>
      <c r="H64" s="3">
        <v>0.15764705882352942</v>
      </c>
      <c r="K64" s="1">
        <f t="shared" si="4"/>
        <v>32.662999999999997</v>
      </c>
      <c r="L64" s="1">
        <f t="shared" si="5"/>
        <v>18.747792207792209</v>
      </c>
      <c r="M64" s="1">
        <f t="shared" si="6"/>
        <v>2.6484000000000001</v>
      </c>
      <c r="N64" s="1">
        <f t="shared" si="7"/>
        <v>4.0525949858901509</v>
      </c>
      <c r="O64" s="1">
        <f t="shared" si="8"/>
        <v>1.2583333333333333</v>
      </c>
      <c r="P64" s="1">
        <f t="shared" si="9"/>
        <v>0.93976226698168164</v>
      </c>
      <c r="Q64" s="1">
        <f t="shared" si="10"/>
        <v>0.47294117647058825</v>
      </c>
      <c r="S64" s="1">
        <f t="shared" si="11"/>
        <v>60.782823970467966</v>
      </c>
      <c r="X64" s="3">
        <f t="shared" si="12"/>
        <v>76.58635820278964</v>
      </c>
      <c r="Y64" s="3">
        <f t="shared" si="15"/>
        <v>306.34543281115856</v>
      </c>
      <c r="Z64" s="33">
        <v>1.43</v>
      </c>
      <c r="AB64" s="3">
        <f t="shared" si="1"/>
        <v>446.15999999999997</v>
      </c>
      <c r="AC64" s="3">
        <f t="shared" si="16"/>
        <v>1.4563951416080936</v>
      </c>
    </row>
    <row r="65" spans="1:29" x14ac:dyDescent="0.15">
      <c r="A65" s="5">
        <v>1920</v>
      </c>
      <c r="B65" s="3">
        <v>0.372</v>
      </c>
      <c r="C65" s="3">
        <v>0.18571428571428572</v>
      </c>
      <c r="D65" s="3">
        <v>0.14979999999999999</v>
      </c>
      <c r="E65" s="3">
        <v>1.3692691505459911</v>
      </c>
      <c r="F65" s="3">
        <v>0.74249999999999994</v>
      </c>
      <c r="G65" s="3">
        <v>0.31752185587391973</v>
      </c>
      <c r="H65" s="3">
        <v>0.14117647058823529</v>
      </c>
      <c r="K65" s="1">
        <f t="shared" ref="K65:K96" si="17">B65*K$4</f>
        <v>33.107999999999997</v>
      </c>
      <c r="L65" s="1">
        <f t="shared" si="5"/>
        <v>16.528571428571428</v>
      </c>
      <c r="M65" s="1">
        <f t="shared" ref="M65:M96" si="18">D65*M$4</f>
        <v>2.6963999999999997</v>
      </c>
      <c r="N65" s="1">
        <f t="shared" ref="N65:N96" si="19">E65*N$4</f>
        <v>4.1078074516379735</v>
      </c>
      <c r="O65" s="1">
        <f t="shared" ref="O65:O96" si="20">F65*O$4</f>
        <v>1.4849999999999999</v>
      </c>
      <c r="P65" s="1">
        <f t="shared" ref="P65:P96" si="21">G65*P$4</f>
        <v>0.95256556762175926</v>
      </c>
      <c r="Q65" s="1">
        <f t="shared" ref="Q65:Q96" si="22">H65*Q$4</f>
        <v>0.42352941176470588</v>
      </c>
      <c r="S65" s="1">
        <f t="shared" si="11"/>
        <v>59.301873859595865</v>
      </c>
      <c r="X65" s="3">
        <f t="shared" si="12"/>
        <v>74.720361063090792</v>
      </c>
      <c r="Y65" s="3">
        <f t="shared" si="15"/>
        <v>298.88144425236317</v>
      </c>
      <c r="Z65" s="32">
        <v>2.0099999999999998</v>
      </c>
      <c r="AB65" s="3">
        <f t="shared" si="1"/>
        <v>627.11999999999989</v>
      </c>
      <c r="AC65" s="3">
        <f t="shared" si="16"/>
        <v>2.0982232656453763</v>
      </c>
    </row>
    <row r="66" spans="1:29" x14ac:dyDescent="0.15">
      <c r="A66" s="5">
        <v>1921</v>
      </c>
      <c r="B66" s="3">
        <v>0.26600000000000001</v>
      </c>
      <c r="C66" s="3">
        <v>0.13454545454545455</v>
      </c>
      <c r="D66" s="3">
        <v>0.10440000000000001</v>
      </c>
      <c r="E66" s="3">
        <v>1.3243630117377616</v>
      </c>
      <c r="F66" s="3">
        <v>0.49483333333333335</v>
      </c>
      <c r="G66" s="3">
        <v>0.22704519801737272</v>
      </c>
      <c r="H66" s="3">
        <v>9.8823529411764699E-2</v>
      </c>
      <c r="K66" s="1">
        <f t="shared" si="17"/>
        <v>23.673999999999999</v>
      </c>
      <c r="L66" s="1">
        <f t="shared" si="5"/>
        <v>11.974545454545455</v>
      </c>
      <c r="M66" s="1">
        <f t="shared" si="18"/>
        <v>1.8792000000000002</v>
      </c>
      <c r="N66" s="1">
        <f t="shared" si="19"/>
        <v>3.9730890352132846</v>
      </c>
      <c r="O66" s="1">
        <f t="shared" si="20"/>
        <v>0.98966666666666669</v>
      </c>
      <c r="P66" s="1">
        <f t="shared" si="21"/>
        <v>0.68113559405211821</v>
      </c>
      <c r="Q66" s="1">
        <f t="shared" si="22"/>
        <v>0.2964705882352941</v>
      </c>
      <c r="S66" s="1">
        <f t="shared" si="11"/>
        <v>43.468107338712812</v>
      </c>
      <c r="X66" s="3">
        <f t="shared" si="12"/>
        <v>54.769815246778144</v>
      </c>
      <c r="Y66" s="3">
        <f t="shared" si="15"/>
        <v>219.07926098711258</v>
      </c>
      <c r="Z66" s="32">
        <v>1.99</v>
      </c>
      <c r="AB66" s="3">
        <f t="shared" si="1"/>
        <v>620.88</v>
      </c>
      <c r="AC66" s="3">
        <f t="shared" si="16"/>
        <v>2.8340427898217326</v>
      </c>
    </row>
    <row r="67" spans="1:29" x14ac:dyDescent="0.15">
      <c r="A67" s="5">
        <v>1922</v>
      </c>
      <c r="B67" s="3">
        <v>0.30299999999999999</v>
      </c>
      <c r="C67" s="3">
        <v>0.13064935064935065</v>
      </c>
      <c r="D67" s="3">
        <v>0.12026666666666666</v>
      </c>
      <c r="E67" s="3">
        <v>1.1749212711136561</v>
      </c>
      <c r="F67" s="3">
        <v>0.42649999999999999</v>
      </c>
      <c r="G67" s="3">
        <v>0.30710850468665668</v>
      </c>
      <c r="H67" s="3">
        <v>8.8235294117647065E-2</v>
      </c>
      <c r="K67" s="1">
        <f t="shared" si="17"/>
        <v>26.966999999999999</v>
      </c>
      <c r="L67" s="1">
        <f t="shared" si="5"/>
        <v>11.627792207792208</v>
      </c>
      <c r="M67" s="1">
        <f t="shared" si="18"/>
        <v>2.1648000000000001</v>
      </c>
      <c r="N67" s="1">
        <f t="shared" si="19"/>
        <v>3.524763813340968</v>
      </c>
      <c r="O67" s="1">
        <f t="shared" si="20"/>
        <v>0.85299999999999998</v>
      </c>
      <c r="P67" s="1">
        <f t="shared" si="21"/>
        <v>0.9213255140599701</v>
      </c>
      <c r="Q67" s="1">
        <f t="shared" si="22"/>
        <v>0.26470588235294118</v>
      </c>
      <c r="S67" s="1">
        <f>SUM(K67:R67)</f>
        <v>46.323387417546094</v>
      </c>
      <c r="X67" s="3">
        <f t="shared" si="12"/>
        <v>58.367468146108081</v>
      </c>
      <c r="Y67" s="3">
        <f t="shared" si="15"/>
        <v>233.46987258443232</v>
      </c>
      <c r="Z67" s="32">
        <v>2.1800000000000002</v>
      </c>
      <c r="AB67" s="3">
        <f t="shared" si="1"/>
        <v>680.16000000000008</v>
      </c>
      <c r="AC67" s="3">
        <f t="shared" si="16"/>
        <v>2.9132666774982976</v>
      </c>
    </row>
    <row r="68" spans="1:29" x14ac:dyDescent="0.15">
      <c r="A68" s="5">
        <v>1923</v>
      </c>
      <c r="B68" s="3">
        <v>0.28573390557939915</v>
      </c>
      <c r="C68" s="3">
        <v>0.13337662337662337</v>
      </c>
      <c r="D68" s="3">
        <v>0.12939999999999999</v>
      </c>
      <c r="E68" s="3">
        <v>1.2006870884626397</v>
      </c>
      <c r="F68" s="3">
        <v>0.4951666666666667</v>
      </c>
      <c r="G68" s="3">
        <v>0.27245423762084714</v>
      </c>
      <c r="H68" s="3">
        <v>9.1764705882352943E-2</v>
      </c>
      <c r="K68" s="1">
        <f t="shared" si="17"/>
        <v>25.430317596566525</v>
      </c>
      <c r="L68" s="1">
        <f t="shared" si="5"/>
        <v>11.87051948051948</v>
      </c>
      <c r="M68" s="1">
        <f t="shared" si="18"/>
        <v>2.3291999999999997</v>
      </c>
      <c r="N68" s="1">
        <f t="shared" si="19"/>
        <v>3.6020612653879192</v>
      </c>
      <c r="O68" s="1">
        <f t="shared" si="20"/>
        <v>0.9903333333333334</v>
      </c>
      <c r="P68" s="1">
        <f t="shared" si="21"/>
        <v>0.81736271286254136</v>
      </c>
      <c r="Q68" s="1">
        <f t="shared" si="22"/>
        <v>0.2752941176470588</v>
      </c>
      <c r="S68" s="1">
        <f t="shared" si="11"/>
        <v>45.315088506316847</v>
      </c>
      <c r="X68" s="3">
        <f t="shared" si="12"/>
        <v>57.097011517959231</v>
      </c>
      <c r="Y68" s="3">
        <f t="shared" si="15"/>
        <v>228.38804607183692</v>
      </c>
      <c r="Z68" s="32">
        <v>2.17</v>
      </c>
      <c r="AB68" s="3">
        <f t="shared" si="1"/>
        <v>677.04</v>
      </c>
      <c r="AC68" s="3">
        <f t="shared" si="16"/>
        <v>2.9644283562329901</v>
      </c>
    </row>
    <row r="69" spans="1:29" x14ac:dyDescent="0.15">
      <c r="A69" s="5">
        <v>1924</v>
      </c>
      <c r="B69" s="3">
        <v>0.29199999999999998</v>
      </c>
      <c r="C69" s="3">
        <v>0.19900000000000001</v>
      </c>
      <c r="D69" s="3">
        <v>0.14086666666666667</v>
      </c>
      <c r="E69" s="3">
        <v>1.2161465788720298</v>
      </c>
      <c r="F69" s="3">
        <v>0.46116666666666667</v>
      </c>
      <c r="G69" s="3">
        <v>0.27842911125288328</v>
      </c>
      <c r="H69" s="3">
        <v>0.10588235294117647</v>
      </c>
      <c r="K69" s="1">
        <f t="shared" si="17"/>
        <v>25.988</v>
      </c>
      <c r="L69" s="1">
        <f t="shared" si="5"/>
        <v>17.711000000000002</v>
      </c>
      <c r="M69" s="1">
        <f t="shared" si="18"/>
        <v>2.5356000000000001</v>
      </c>
      <c r="N69" s="1">
        <f t="shared" si="19"/>
        <v>3.6484397366160897</v>
      </c>
      <c r="O69" s="1">
        <f t="shared" si="20"/>
        <v>0.92233333333333334</v>
      </c>
      <c r="P69" s="1">
        <f t="shared" si="21"/>
        <v>0.83528733375864983</v>
      </c>
      <c r="Q69" s="1">
        <f t="shared" si="22"/>
        <v>0.31764705882352939</v>
      </c>
      <c r="S69" s="1">
        <f t="shared" si="11"/>
        <v>51.958307462531607</v>
      </c>
      <c r="X69" s="3">
        <f t="shared" ref="X69:X94" si="23">S69*1.16</f>
        <v>60.271636656536657</v>
      </c>
      <c r="Y69" s="3">
        <f t="shared" si="15"/>
        <v>241.08654662614663</v>
      </c>
      <c r="Z69" s="32">
        <v>2.16</v>
      </c>
      <c r="AB69" s="3">
        <f t="shared" si="1"/>
        <v>673.92000000000007</v>
      </c>
      <c r="AC69" s="3">
        <f t="shared" si="16"/>
        <v>2.7953446985370323</v>
      </c>
    </row>
    <row r="70" spans="1:29" x14ac:dyDescent="0.15">
      <c r="A70" s="5">
        <v>1925</v>
      </c>
      <c r="B70" s="3">
        <v>0.32300000000000001</v>
      </c>
      <c r="C70" s="3">
        <v>0.21199999999999999</v>
      </c>
      <c r="D70" s="3">
        <v>0.15366666666666667</v>
      </c>
      <c r="E70" s="3">
        <v>1.1182364729458918</v>
      </c>
      <c r="F70" s="3">
        <v>0.41666666666666669</v>
      </c>
      <c r="G70" s="3">
        <v>0.28201403543210496</v>
      </c>
      <c r="H70" s="3">
        <v>0.10235294117647059</v>
      </c>
      <c r="K70" s="1">
        <f t="shared" si="17"/>
        <v>28.747</v>
      </c>
      <c r="L70" s="1">
        <f t="shared" si="5"/>
        <v>18.867999999999999</v>
      </c>
      <c r="M70" s="1">
        <f t="shared" si="18"/>
        <v>2.766</v>
      </c>
      <c r="N70" s="1">
        <f t="shared" si="19"/>
        <v>3.3547094188376754</v>
      </c>
      <c r="O70" s="1">
        <f t="shared" si="20"/>
        <v>0.83333333333333337</v>
      </c>
      <c r="P70" s="1">
        <f t="shared" si="21"/>
        <v>0.84604210629631482</v>
      </c>
      <c r="Q70" s="1">
        <f t="shared" si="22"/>
        <v>0.30705882352941177</v>
      </c>
      <c r="S70" s="1">
        <f t="shared" si="11"/>
        <v>55.722143681996734</v>
      </c>
      <c r="X70" s="3">
        <f t="shared" si="23"/>
        <v>64.637686671116214</v>
      </c>
      <c r="Y70" s="3">
        <f t="shared" si="15"/>
        <v>258.55074668446485</v>
      </c>
      <c r="Z70" s="32">
        <v>2.13</v>
      </c>
      <c r="AB70" s="3">
        <f t="shared" si="1"/>
        <v>664.56</v>
      </c>
      <c r="AC70" s="3">
        <f t="shared" si="16"/>
        <v>2.5703271350866701</v>
      </c>
    </row>
    <row r="71" spans="1:29" x14ac:dyDescent="0.15">
      <c r="A71" s="5">
        <v>1926</v>
      </c>
      <c r="B71" s="3">
        <v>0.29700000000000004</v>
      </c>
      <c r="C71" s="3">
        <v>0.16700000000000001</v>
      </c>
      <c r="D71" s="3">
        <v>0.13046666666666668</v>
      </c>
      <c r="E71" s="3">
        <v>1.0873174921271114</v>
      </c>
      <c r="F71" s="3">
        <v>0.40566666666666668</v>
      </c>
      <c r="G71" s="3">
        <v>0.25930951563036769</v>
      </c>
      <c r="H71" s="3">
        <v>7.7647058823529416E-2</v>
      </c>
      <c r="K71" s="1">
        <f t="shared" si="17"/>
        <v>26.433000000000003</v>
      </c>
      <c r="L71" s="1">
        <f t="shared" si="5"/>
        <v>14.863000000000001</v>
      </c>
      <c r="M71" s="1">
        <f t="shared" si="18"/>
        <v>2.3484000000000003</v>
      </c>
      <c r="N71" s="1">
        <f t="shared" si="19"/>
        <v>3.2619524763813343</v>
      </c>
      <c r="O71" s="1">
        <f t="shared" si="20"/>
        <v>0.81133333333333335</v>
      </c>
      <c r="P71" s="1">
        <f t="shared" si="21"/>
        <v>0.77792854689110302</v>
      </c>
      <c r="Q71" s="1">
        <f t="shared" si="22"/>
        <v>0.23294117647058826</v>
      </c>
      <c r="S71" s="1">
        <f t="shared" si="11"/>
        <v>48.72855553307636</v>
      </c>
      <c r="X71" s="3">
        <f t="shared" si="23"/>
        <v>56.525124418368577</v>
      </c>
      <c r="Y71" s="3">
        <f t="shared" si="15"/>
        <v>226.10049767347431</v>
      </c>
      <c r="Z71" s="32">
        <v>2.0499999999999998</v>
      </c>
      <c r="AB71" s="3">
        <f t="shared" si="1"/>
        <v>639.59999999999991</v>
      </c>
      <c r="AC71" s="3">
        <f t="shared" si="16"/>
        <v>2.8288305712784663</v>
      </c>
    </row>
    <row r="72" spans="1:29" x14ac:dyDescent="0.15">
      <c r="A72" s="5">
        <v>1927</v>
      </c>
      <c r="B72" s="3">
        <v>0.27900000000000003</v>
      </c>
      <c r="C72" s="3">
        <v>0.154</v>
      </c>
      <c r="D72" s="3">
        <v>0.15466586065573767</v>
      </c>
      <c r="E72" s="3">
        <v>1.0409390208989406</v>
      </c>
      <c r="F72" s="3">
        <v>0.63682092555331993</v>
      </c>
      <c r="G72" s="3">
        <v>0.25213966727192433</v>
      </c>
      <c r="H72" s="3">
        <v>6.6679960119641085E-2</v>
      </c>
      <c r="K72" s="1">
        <f t="shared" si="17"/>
        <v>24.831000000000003</v>
      </c>
      <c r="L72" s="1">
        <f t="shared" si="5"/>
        <v>13.706</v>
      </c>
      <c r="M72" s="1">
        <f t="shared" si="18"/>
        <v>2.783985491803278</v>
      </c>
      <c r="N72" s="1">
        <f t="shared" si="19"/>
        <v>3.1228170626968219</v>
      </c>
      <c r="O72" s="1">
        <f t="shared" si="20"/>
        <v>1.2736418511066399</v>
      </c>
      <c r="P72" s="1">
        <f t="shared" si="21"/>
        <v>0.75641900181577304</v>
      </c>
      <c r="Q72" s="1">
        <f t="shared" si="22"/>
        <v>0.20003988035892326</v>
      </c>
      <c r="S72" s="1">
        <f t="shared" si="11"/>
        <v>46.673903287781442</v>
      </c>
      <c r="X72" s="3">
        <f t="shared" si="23"/>
        <v>54.141727813826471</v>
      </c>
      <c r="Y72" s="3">
        <f t="shared" si="15"/>
        <v>216.56691125530588</v>
      </c>
      <c r="Z72" s="32">
        <v>1.98</v>
      </c>
      <c r="AB72" s="3">
        <f t="shared" si="1"/>
        <v>617.76</v>
      </c>
      <c r="AC72" s="3">
        <f t="shared" si="16"/>
        <v>2.852513324492755</v>
      </c>
    </row>
    <row r="73" spans="1:29" x14ac:dyDescent="0.15">
      <c r="A73" s="5">
        <v>1928</v>
      </c>
      <c r="B73" s="3">
        <v>0.26709952606635073</v>
      </c>
      <c r="C73" s="3">
        <v>0.17</v>
      </c>
      <c r="D73" s="3">
        <v>0.14806873863724648</v>
      </c>
      <c r="E73" s="3">
        <v>1.0460921843687374</v>
      </c>
      <c r="F73" s="3">
        <v>0.6096579476861167</v>
      </c>
      <c r="G73" s="3">
        <v>0.24138489473425928</v>
      </c>
      <c r="H73" s="3">
        <v>6.5802592223330014E-2</v>
      </c>
      <c r="K73" s="1">
        <f t="shared" si="17"/>
        <v>23.771857819905215</v>
      </c>
      <c r="L73" s="1">
        <f t="shared" si="5"/>
        <v>15.13</v>
      </c>
      <c r="M73" s="1">
        <f t="shared" si="18"/>
        <v>2.6652372954704369</v>
      </c>
      <c r="N73" s="1">
        <f t="shared" si="19"/>
        <v>3.1382765531062122</v>
      </c>
      <c r="O73" s="1">
        <f t="shared" si="20"/>
        <v>1.2193158953722334</v>
      </c>
      <c r="P73" s="1">
        <f t="shared" si="21"/>
        <v>0.72415468420277784</v>
      </c>
      <c r="Q73" s="1">
        <f t="shared" si="22"/>
        <v>0.19740777666999004</v>
      </c>
      <c r="S73" s="1">
        <f t="shared" si="11"/>
        <v>46.846250024726864</v>
      </c>
      <c r="X73" s="3">
        <f t="shared" si="23"/>
        <v>54.341650028683155</v>
      </c>
      <c r="Y73" s="3">
        <f t="shared" si="15"/>
        <v>217.36660011473262</v>
      </c>
      <c r="Z73" s="32">
        <v>1.98</v>
      </c>
      <c r="AB73" s="3">
        <f t="shared" si="1"/>
        <v>617.76</v>
      </c>
      <c r="AC73" s="3">
        <f t="shared" si="16"/>
        <v>2.8420189655353107</v>
      </c>
    </row>
    <row r="74" spans="1:29" x14ac:dyDescent="0.15">
      <c r="A74" s="5">
        <v>1929</v>
      </c>
      <c r="B74" s="3">
        <v>0.24100000000000002</v>
      </c>
      <c r="C74" s="3">
        <v>0.16400000000000001</v>
      </c>
      <c r="D74" s="3">
        <v>0.14880175219485661</v>
      </c>
      <c r="E74" s="3">
        <v>0.89149728027483532</v>
      </c>
      <c r="F74" s="3">
        <v>0.61267605633802813</v>
      </c>
      <c r="G74" s="3">
        <v>0.24257986946066651</v>
      </c>
      <c r="H74" s="3">
        <v>6.2293120638085744E-2</v>
      </c>
      <c r="K74" s="1">
        <f t="shared" si="17"/>
        <v>21.449000000000002</v>
      </c>
      <c r="L74" s="1">
        <f t="shared" si="5"/>
        <v>14.596</v>
      </c>
      <c r="M74" s="1">
        <f t="shared" si="18"/>
        <v>2.678431539507419</v>
      </c>
      <c r="N74" s="1">
        <f t="shared" si="19"/>
        <v>2.6744918408245058</v>
      </c>
      <c r="O74" s="1">
        <f t="shared" si="20"/>
        <v>1.2253521126760563</v>
      </c>
      <c r="P74" s="1">
        <f t="shared" si="21"/>
        <v>0.72773960838199958</v>
      </c>
      <c r="Q74" s="1">
        <f t="shared" si="22"/>
        <v>0.18687936191425725</v>
      </c>
      <c r="S74" s="1">
        <f t="shared" si="11"/>
        <v>43.537894463304248</v>
      </c>
      <c r="X74" s="3">
        <f t="shared" si="23"/>
        <v>50.503957577432921</v>
      </c>
      <c r="Y74" s="3">
        <f t="shared" si="15"/>
        <v>202.01583030973168</v>
      </c>
      <c r="Z74" s="32">
        <v>1.93</v>
      </c>
      <c r="AB74" s="3">
        <f t="shared" si="1"/>
        <v>602.16</v>
      </c>
      <c r="AC74" s="3">
        <f t="shared" si="16"/>
        <v>2.9807565034718579</v>
      </c>
    </row>
    <row r="75" spans="1:29" x14ac:dyDescent="0.15">
      <c r="A75" s="5">
        <v>1930</v>
      </c>
      <c r="B75" s="3">
        <v>0.20538423645320197</v>
      </c>
      <c r="C75" s="3">
        <v>0.14199999999999999</v>
      </c>
      <c r="D75" s="3">
        <v>0.12681134546655268</v>
      </c>
      <c r="E75" s="3">
        <v>0.77812768393930709</v>
      </c>
      <c r="F75" s="3">
        <v>0.52213279678068403</v>
      </c>
      <c r="G75" s="3">
        <v>0.20673062766844977</v>
      </c>
      <c r="H75" s="3">
        <v>4.9571286141575278E-2</v>
      </c>
      <c r="K75" s="1">
        <f t="shared" si="17"/>
        <v>18.279197044334975</v>
      </c>
      <c r="L75" s="1">
        <f t="shared" si="5"/>
        <v>12.637999999999998</v>
      </c>
      <c r="M75" s="1">
        <f t="shared" si="18"/>
        <v>2.2826042183979482</v>
      </c>
      <c r="N75" s="1">
        <f t="shared" si="19"/>
        <v>2.3343830518179214</v>
      </c>
      <c r="O75" s="1">
        <f t="shared" si="20"/>
        <v>1.0442655935613681</v>
      </c>
      <c r="P75" s="1">
        <f t="shared" si="21"/>
        <v>0.62019188300534933</v>
      </c>
      <c r="Q75" s="1">
        <f t="shared" si="22"/>
        <v>0.14871385842472584</v>
      </c>
      <c r="S75" s="1">
        <f t="shared" si="11"/>
        <v>37.347355649542287</v>
      </c>
      <c r="X75" s="3">
        <f t="shared" si="23"/>
        <v>43.322932553469052</v>
      </c>
      <c r="Y75" s="3">
        <f t="shared" si="15"/>
        <v>173.29173021387621</v>
      </c>
      <c r="Z75" s="32">
        <v>1.63</v>
      </c>
      <c r="AB75" s="3">
        <f t="shared" si="1"/>
        <v>508.55999999999995</v>
      </c>
      <c r="AC75" s="3">
        <f t="shared" si="16"/>
        <v>2.9347043818671352</v>
      </c>
    </row>
    <row r="76" spans="1:29" x14ac:dyDescent="0.15">
      <c r="A76" s="5">
        <v>1931</v>
      </c>
      <c r="B76" s="3">
        <v>0.154</v>
      </c>
      <c r="C76" s="3">
        <v>0.111</v>
      </c>
      <c r="D76" s="3">
        <v>0.11068504719912979</v>
      </c>
      <c r="E76" s="3">
        <v>0.81419982822788428</v>
      </c>
      <c r="F76" s="3">
        <v>0.45573440643863167</v>
      </c>
      <c r="G76" s="3">
        <v>0.18044118368749082</v>
      </c>
      <c r="H76" s="3">
        <v>4.0358923230309075E-2</v>
      </c>
      <c r="K76" s="1">
        <f t="shared" si="17"/>
        <v>13.706</v>
      </c>
      <c r="L76" s="1">
        <f t="shared" si="5"/>
        <v>9.8789999999999996</v>
      </c>
      <c r="M76" s="1">
        <f t="shared" si="18"/>
        <v>1.9923308495843361</v>
      </c>
      <c r="N76" s="1">
        <f t="shared" si="19"/>
        <v>2.4425994846836527</v>
      </c>
      <c r="O76" s="1">
        <f t="shared" si="20"/>
        <v>0.91146881287726333</v>
      </c>
      <c r="P76" s="1">
        <f t="shared" si="21"/>
        <v>0.54132355106247243</v>
      </c>
      <c r="Q76" s="1">
        <f t="shared" si="22"/>
        <v>0.12107676969092723</v>
      </c>
      <c r="S76" s="1">
        <f t="shared" si="11"/>
        <v>29.593799467898652</v>
      </c>
      <c r="X76" s="3">
        <f t="shared" si="23"/>
        <v>34.328807382762434</v>
      </c>
      <c r="Y76" s="3">
        <f t="shared" si="15"/>
        <v>137.31522953104974</v>
      </c>
      <c r="Z76" s="33">
        <v>1.4</v>
      </c>
      <c r="AB76" s="3">
        <f t="shared" si="1"/>
        <v>436.79999999999995</v>
      </c>
      <c r="AC76" s="3">
        <f t="shared" si="16"/>
        <v>3.181001856033971</v>
      </c>
    </row>
    <row r="77" spans="1:29" x14ac:dyDescent="0.15">
      <c r="A77" s="5">
        <v>1932</v>
      </c>
      <c r="B77" s="3">
        <v>0.17199999999999999</v>
      </c>
      <c r="C77" s="3">
        <v>0.109</v>
      </c>
      <c r="D77" s="3">
        <v>0.11581614210240071</v>
      </c>
      <c r="E77" s="3">
        <v>0.82965931863727449</v>
      </c>
      <c r="F77" s="3">
        <v>0.47686116700201198</v>
      </c>
      <c r="G77" s="3">
        <v>0.18880600677234138</v>
      </c>
      <c r="H77" s="3">
        <v>4.0358923230309075E-2</v>
      </c>
      <c r="K77" s="1">
        <f t="shared" si="17"/>
        <v>15.307999999999998</v>
      </c>
      <c r="L77" s="1">
        <f t="shared" si="5"/>
        <v>9.7010000000000005</v>
      </c>
      <c r="M77" s="1">
        <f t="shared" si="18"/>
        <v>2.0846905578432127</v>
      </c>
      <c r="N77" s="1">
        <f t="shared" si="19"/>
        <v>2.4889779559118237</v>
      </c>
      <c r="O77" s="1">
        <f t="shared" si="20"/>
        <v>0.95372233400402395</v>
      </c>
      <c r="P77" s="1">
        <f t="shared" si="21"/>
        <v>0.56641802031702415</v>
      </c>
      <c r="Q77" s="1">
        <f t="shared" si="22"/>
        <v>0.12107676969092723</v>
      </c>
      <c r="S77" s="1">
        <f t="shared" si="11"/>
        <v>31.223885637767012</v>
      </c>
      <c r="X77" s="3">
        <f t="shared" si="23"/>
        <v>36.21970733980973</v>
      </c>
      <c r="Y77" s="3">
        <f t="shared" si="15"/>
        <v>144.87882935923892</v>
      </c>
      <c r="Z77" s="33">
        <v>1.3</v>
      </c>
      <c r="AB77" s="3">
        <f t="shared" si="1"/>
        <v>405.6</v>
      </c>
      <c r="AC77" s="3">
        <f t="shared" si="16"/>
        <v>2.7995808759213645</v>
      </c>
    </row>
    <row r="78" spans="1:29" x14ac:dyDescent="0.15">
      <c r="A78" s="5">
        <v>1933</v>
      </c>
      <c r="B78" s="3">
        <v>0.17599999999999999</v>
      </c>
      <c r="C78" s="3">
        <v>0.122</v>
      </c>
      <c r="D78" s="3">
        <v>0.11801518277523111</v>
      </c>
      <c r="E78" s="3">
        <v>0.8451188090466647</v>
      </c>
      <c r="F78" s="3">
        <v>0.48591549295774639</v>
      </c>
      <c r="G78" s="3">
        <v>0.19239093095156307</v>
      </c>
      <c r="H78" s="3">
        <v>4.6061814556331009E-2</v>
      </c>
      <c r="K78" s="1">
        <f t="shared" si="17"/>
        <v>15.664</v>
      </c>
      <c r="L78" s="1">
        <f t="shared" si="5"/>
        <v>10.858000000000001</v>
      </c>
      <c r="M78" s="1">
        <f t="shared" si="18"/>
        <v>2.1242732899541599</v>
      </c>
      <c r="N78" s="1">
        <f t="shared" si="19"/>
        <v>2.5353564271399942</v>
      </c>
      <c r="O78" s="1">
        <f t="shared" si="20"/>
        <v>0.97183098591549277</v>
      </c>
      <c r="P78" s="1">
        <f t="shared" si="21"/>
        <v>0.57717279285468925</v>
      </c>
      <c r="Q78" s="1">
        <f t="shared" si="22"/>
        <v>0.13818544366899302</v>
      </c>
      <c r="S78" s="1">
        <f t="shared" si="11"/>
        <v>32.868818939533334</v>
      </c>
      <c r="X78" s="3">
        <f t="shared" si="23"/>
        <v>38.127829969858666</v>
      </c>
      <c r="Y78" s="3">
        <f t="shared" si="15"/>
        <v>152.51131987943467</v>
      </c>
      <c r="Z78" s="33">
        <v>1.28</v>
      </c>
      <c r="AB78" s="3">
        <f t="shared" si="1"/>
        <v>399.36</v>
      </c>
      <c r="AC78" s="3">
        <f t="shared" si="16"/>
        <v>2.618559726030222</v>
      </c>
    </row>
    <row r="79" spans="1:29" x14ac:dyDescent="0.15">
      <c r="A79" s="5">
        <v>1934</v>
      </c>
      <c r="B79" s="3">
        <v>0.21000000000000002</v>
      </c>
      <c r="C79" s="3">
        <v>0.14299999999999999</v>
      </c>
      <c r="D79" s="3">
        <v>0.1202142234480615</v>
      </c>
      <c r="E79" s="3">
        <v>0.87603778986544512</v>
      </c>
      <c r="F79" s="3">
        <v>0.4949698189134808</v>
      </c>
      <c r="G79" s="3">
        <v>0.19597585513078475</v>
      </c>
      <c r="H79" s="3">
        <v>4.7816550348953143E-2</v>
      </c>
      <c r="K79" s="1">
        <f t="shared" si="17"/>
        <v>18.690000000000001</v>
      </c>
      <c r="L79" s="1">
        <f t="shared" si="5"/>
        <v>12.726999999999999</v>
      </c>
      <c r="M79" s="1">
        <f t="shared" si="18"/>
        <v>2.1638560220651071</v>
      </c>
      <c r="N79" s="1">
        <f t="shared" si="19"/>
        <v>2.6281133695963352</v>
      </c>
      <c r="O79" s="1">
        <f t="shared" si="20"/>
        <v>0.98993963782696159</v>
      </c>
      <c r="P79" s="1">
        <f t="shared" si="21"/>
        <v>0.58792756539235425</v>
      </c>
      <c r="Q79" s="1">
        <f t="shared" si="22"/>
        <v>0.14344965104685942</v>
      </c>
      <c r="S79" s="1">
        <f t="shared" si="11"/>
        <v>37.930286245927618</v>
      </c>
      <c r="X79" s="3">
        <f t="shared" si="23"/>
        <v>43.999132045276035</v>
      </c>
      <c r="Y79" s="3">
        <f t="shared" si="15"/>
        <v>175.99652818110414</v>
      </c>
      <c r="Z79" s="33">
        <v>1.31</v>
      </c>
      <c r="AB79" s="3">
        <f t="shared" si="1"/>
        <v>408.72</v>
      </c>
      <c r="AC79" s="3">
        <f t="shared" si="16"/>
        <v>2.3223185378942164</v>
      </c>
    </row>
    <row r="80" spans="1:29" x14ac:dyDescent="0.15">
      <c r="A80" s="5">
        <v>1935</v>
      </c>
      <c r="B80" s="3">
        <v>0.23900000000000002</v>
      </c>
      <c r="C80" s="3">
        <v>0.14499999999999999</v>
      </c>
      <c r="D80" s="3">
        <v>0.12461230479372229</v>
      </c>
      <c r="E80" s="3">
        <v>0.94818207844259939</v>
      </c>
      <c r="F80" s="3">
        <v>0.51307847082494962</v>
      </c>
      <c r="G80" s="3">
        <v>0.20314570348922809</v>
      </c>
      <c r="H80" s="3">
        <v>4.7377866400797615E-2</v>
      </c>
      <c r="K80" s="1">
        <f t="shared" si="17"/>
        <v>21.271000000000001</v>
      </c>
      <c r="L80" s="1">
        <f t="shared" si="5"/>
        <v>12.904999999999999</v>
      </c>
      <c r="M80" s="1">
        <f t="shared" si="18"/>
        <v>2.243021486287001</v>
      </c>
      <c r="N80" s="1">
        <f t="shared" si="19"/>
        <v>2.8445462353277984</v>
      </c>
      <c r="O80" s="1">
        <f t="shared" si="20"/>
        <v>1.0261569416498992</v>
      </c>
      <c r="P80" s="1">
        <f t="shared" si="21"/>
        <v>0.60943711046768423</v>
      </c>
      <c r="Q80" s="1">
        <f t="shared" si="22"/>
        <v>0.14213359920239285</v>
      </c>
      <c r="S80" s="1">
        <f t="shared" si="11"/>
        <v>41.041295372934776</v>
      </c>
      <c r="X80" s="3">
        <f t="shared" si="23"/>
        <v>47.607902632604336</v>
      </c>
      <c r="Y80" s="3">
        <f t="shared" si="15"/>
        <v>190.43161053041734</v>
      </c>
      <c r="Z80" s="33">
        <v>1.33</v>
      </c>
      <c r="AB80" s="3">
        <f t="shared" si="1"/>
        <v>414.96000000000004</v>
      </c>
      <c r="AC80" s="3">
        <f t="shared" si="16"/>
        <v>2.1790499951357556</v>
      </c>
    </row>
    <row r="81" spans="1:29" x14ac:dyDescent="0.15">
      <c r="A81" s="5">
        <v>1936</v>
      </c>
      <c r="B81" s="3">
        <v>0.248</v>
      </c>
      <c r="C81" s="3">
        <v>0.154</v>
      </c>
      <c r="D81" s="3">
        <v>0.13487449460026413</v>
      </c>
      <c r="E81" s="3">
        <v>0.99456054967077001</v>
      </c>
      <c r="F81" s="3">
        <v>0.55533199195171024</v>
      </c>
      <c r="G81" s="3">
        <v>0.21987534965892921</v>
      </c>
      <c r="H81" s="3">
        <v>4.8693918245264207E-2</v>
      </c>
      <c r="K81" s="1">
        <f t="shared" si="17"/>
        <v>22.071999999999999</v>
      </c>
      <c r="L81" s="1">
        <f t="shared" si="5"/>
        <v>13.706</v>
      </c>
      <c r="M81" s="1">
        <f t="shared" si="18"/>
        <v>2.4277409028047545</v>
      </c>
      <c r="N81" s="1">
        <f t="shared" si="19"/>
        <v>2.9836816490123099</v>
      </c>
      <c r="O81" s="1">
        <f t="shared" si="20"/>
        <v>1.1106639839034205</v>
      </c>
      <c r="P81" s="1">
        <f t="shared" si="21"/>
        <v>0.65962604897678767</v>
      </c>
      <c r="Q81" s="1">
        <f t="shared" si="22"/>
        <v>0.14608175473579263</v>
      </c>
      <c r="S81" s="1">
        <f t="shared" si="11"/>
        <v>43.105794339433068</v>
      </c>
      <c r="X81" s="3">
        <f t="shared" si="23"/>
        <v>50.002721433742359</v>
      </c>
      <c r="Y81" s="3">
        <f t="shared" si="15"/>
        <v>200.01088573496943</v>
      </c>
      <c r="Z81" s="33">
        <v>1.33</v>
      </c>
      <c r="AB81" s="3">
        <f t="shared" si="1"/>
        <v>414.96000000000004</v>
      </c>
      <c r="AC81" s="3">
        <f t="shared" si="16"/>
        <v>2.0746870775316477</v>
      </c>
    </row>
    <row r="82" spans="1:29" x14ac:dyDescent="0.15">
      <c r="A82" s="5">
        <v>1937</v>
      </c>
      <c r="B82" s="3">
        <v>0.26013043478260872</v>
      </c>
      <c r="C82" s="3">
        <v>0.17699999999999999</v>
      </c>
      <c r="D82" s="3">
        <v>0.14147161661875532</v>
      </c>
      <c r="E82" s="3">
        <v>1.0821643286573146</v>
      </c>
      <c r="F82" s="3">
        <v>0.58249496981891347</v>
      </c>
      <c r="G82" s="3">
        <v>0.23063012219659423</v>
      </c>
      <c r="H82" s="3">
        <v>5.7467597208374875E-2</v>
      </c>
      <c r="K82" s="1">
        <f t="shared" si="17"/>
        <v>23.151608695652175</v>
      </c>
      <c r="L82" s="1">
        <f t="shared" si="5"/>
        <v>15.752999999999998</v>
      </c>
      <c r="M82" s="1">
        <f t="shared" si="18"/>
        <v>2.5464890991375957</v>
      </c>
      <c r="N82" s="1">
        <f t="shared" si="19"/>
        <v>3.246492985971944</v>
      </c>
      <c r="O82" s="1">
        <f t="shared" si="20"/>
        <v>1.1649899396378269</v>
      </c>
      <c r="P82" s="1">
        <f t="shared" si="21"/>
        <v>0.69189036658978265</v>
      </c>
      <c r="Q82" s="1">
        <f t="shared" si="22"/>
        <v>0.17240279162512462</v>
      </c>
      <c r="S82" s="1">
        <f t="shared" si="11"/>
        <v>46.726873878614448</v>
      </c>
      <c r="X82" s="3">
        <f t="shared" si="23"/>
        <v>54.203173699192753</v>
      </c>
      <c r="Y82" s="3">
        <f t="shared" si="15"/>
        <v>216.81269479677101</v>
      </c>
      <c r="Z82" s="33">
        <v>1.43</v>
      </c>
      <c r="AB82" s="3">
        <f t="shared" si="1"/>
        <v>446.15999999999997</v>
      </c>
      <c r="AC82" s="3">
        <f t="shared" si="16"/>
        <v>2.0578130833999699</v>
      </c>
    </row>
    <row r="83" spans="1:29" x14ac:dyDescent="0.15">
      <c r="A83" s="5">
        <v>1938</v>
      </c>
      <c r="B83" s="3">
        <v>0.28304347826086962</v>
      </c>
      <c r="C83" s="3">
        <v>0.19367884615384612</v>
      </c>
      <c r="D83" s="3">
        <v>0.15393284709812757</v>
      </c>
      <c r="E83" s="3">
        <v>1.2264529058116234</v>
      </c>
      <c r="F83" s="3">
        <v>0.63380281690140849</v>
      </c>
      <c r="G83" s="3">
        <v>0.25094469254551705</v>
      </c>
      <c r="H83" s="3">
        <v>7.1944167497507483E-2</v>
      </c>
      <c r="K83" s="1">
        <f t="shared" si="17"/>
        <v>25.190869565217398</v>
      </c>
      <c r="L83" s="1">
        <f t="shared" si="5"/>
        <v>17.237417307692304</v>
      </c>
      <c r="M83" s="1">
        <f t="shared" si="18"/>
        <v>2.7707912477662964</v>
      </c>
      <c r="N83" s="1">
        <f t="shared" si="19"/>
        <v>3.6793587174348703</v>
      </c>
      <c r="O83" s="1">
        <f t="shared" si="20"/>
        <v>1.267605633802817</v>
      </c>
      <c r="P83" s="1">
        <f t="shared" si="21"/>
        <v>0.75283407763655119</v>
      </c>
      <c r="Q83" s="1">
        <f t="shared" si="22"/>
        <v>0.21583250249252245</v>
      </c>
      <c r="S83" s="1">
        <f t="shared" si="11"/>
        <v>51.114709052042762</v>
      </c>
      <c r="X83" s="3">
        <f t="shared" si="23"/>
        <v>59.293062500369601</v>
      </c>
      <c r="Y83" s="3">
        <f t="shared" si="15"/>
        <v>237.1722500014784</v>
      </c>
      <c r="Z83" s="33">
        <v>1.58</v>
      </c>
      <c r="AB83" s="3">
        <f t="shared" si="1"/>
        <v>492.96000000000004</v>
      </c>
      <c r="AC83" s="3">
        <f t="shared" si="16"/>
        <v>2.0784893679464069</v>
      </c>
    </row>
    <row r="84" spans="1:29" x14ac:dyDescent="0.15">
      <c r="A84" s="5">
        <v>1939</v>
      </c>
      <c r="B84" s="3">
        <v>0.32078260869565223</v>
      </c>
      <c r="C84" s="3">
        <v>0.22176057692307691</v>
      </c>
      <c r="D84" s="3">
        <v>0.17445722671121125</v>
      </c>
      <c r="E84" s="3">
        <v>1.4480389350128831</v>
      </c>
      <c r="F84" s="3">
        <v>0.71830985915492962</v>
      </c>
      <c r="G84" s="3">
        <v>0.2844039848849193</v>
      </c>
      <c r="H84" s="3">
        <v>8.1156530408773672E-2</v>
      </c>
      <c r="K84" s="1">
        <f t="shared" si="17"/>
        <v>28.549652173913049</v>
      </c>
      <c r="L84" s="1">
        <f t="shared" si="5"/>
        <v>19.736691346153844</v>
      </c>
      <c r="M84" s="1">
        <f t="shared" si="18"/>
        <v>3.1402300808018024</v>
      </c>
      <c r="N84" s="1">
        <f t="shared" si="19"/>
        <v>4.3441168050386487</v>
      </c>
      <c r="O84" s="1">
        <f t="shared" si="20"/>
        <v>1.4366197183098592</v>
      </c>
      <c r="P84" s="1">
        <f t="shared" si="21"/>
        <v>0.85321195465475785</v>
      </c>
      <c r="Q84" s="1">
        <f t="shared" si="22"/>
        <v>0.243469591226321</v>
      </c>
      <c r="S84" s="1">
        <f t="shared" si="11"/>
        <v>58.303991670098284</v>
      </c>
      <c r="X84" s="3">
        <f t="shared" si="23"/>
        <v>67.632630337314012</v>
      </c>
      <c r="Y84" s="3">
        <f t="shared" si="15"/>
        <v>270.53052134925605</v>
      </c>
      <c r="Z84" s="33">
        <v>1.97</v>
      </c>
      <c r="AB84" s="3">
        <f t="shared" si="1"/>
        <v>614.64</v>
      </c>
      <c r="AC84" s="3">
        <f t="shared" si="16"/>
        <v>2.2719802443528994</v>
      </c>
    </row>
    <row r="85" spans="1:29" x14ac:dyDescent="0.15">
      <c r="A85" s="5">
        <v>1940</v>
      </c>
      <c r="B85" s="3">
        <v>0.33199999999999996</v>
      </c>
      <c r="C85" s="3">
        <v>0.24848076923076923</v>
      </c>
      <c r="D85" s="3">
        <v>0.20597680968844689</v>
      </c>
      <c r="E85" s="3">
        <v>1.4068136272545093</v>
      </c>
      <c r="F85" s="3">
        <v>0.84808853118712269</v>
      </c>
      <c r="G85" s="3">
        <v>0.33578789812042992</v>
      </c>
      <c r="H85" s="3">
        <v>9.343968095712861E-2</v>
      </c>
      <c r="K85" s="1">
        <f t="shared" si="17"/>
        <v>29.547999999999998</v>
      </c>
      <c r="L85" s="1">
        <f t="shared" si="5"/>
        <v>22.11478846153846</v>
      </c>
      <c r="M85" s="1">
        <f t="shared" si="18"/>
        <v>3.7075825743920441</v>
      </c>
      <c r="N85" s="1">
        <f t="shared" si="19"/>
        <v>4.2204408817635279</v>
      </c>
      <c r="O85" s="1">
        <f t="shared" si="20"/>
        <v>1.6961770623742454</v>
      </c>
      <c r="P85" s="1">
        <f t="shared" si="21"/>
        <v>1.0073636943612898</v>
      </c>
      <c r="Q85" s="1">
        <f t="shared" si="22"/>
        <v>0.28031904287138582</v>
      </c>
      <c r="S85" s="1">
        <f t="shared" si="11"/>
        <v>62.574671717300944</v>
      </c>
      <c r="X85" s="3">
        <f t="shared" si="23"/>
        <v>72.586619192069094</v>
      </c>
      <c r="Y85" s="3">
        <f t="shared" si="15"/>
        <v>290.34647676827637</v>
      </c>
      <c r="Z85" s="33">
        <v>2.1292537893509524</v>
      </c>
      <c r="AB85" s="3">
        <f t="shared" si="1"/>
        <v>664.32718227749717</v>
      </c>
      <c r="AC85" s="3">
        <f t="shared" si="16"/>
        <v>2.2880497455035158</v>
      </c>
    </row>
    <row r="86" spans="1:29" x14ac:dyDescent="0.15">
      <c r="A86" s="5">
        <v>1941</v>
      </c>
      <c r="B86" s="3">
        <v>0.33199999999999996</v>
      </c>
      <c r="C86" s="3">
        <v>0.28864615384615383</v>
      </c>
      <c r="D86" s="3">
        <v>0.20011270122756583</v>
      </c>
      <c r="E86" s="3">
        <v>1.4222731176638996</v>
      </c>
      <c r="F86" s="3">
        <v>0.823943661971831</v>
      </c>
      <c r="G86" s="3">
        <v>0.32622810030917215</v>
      </c>
      <c r="H86" s="3">
        <v>9.6071784646061809E-2</v>
      </c>
      <c r="K86" s="1">
        <f t="shared" si="17"/>
        <v>29.547999999999998</v>
      </c>
      <c r="L86" s="1">
        <f t="shared" si="5"/>
        <v>25.689507692307689</v>
      </c>
      <c r="M86" s="1">
        <f t="shared" si="18"/>
        <v>3.602028622096185</v>
      </c>
      <c r="N86" s="1">
        <f t="shared" si="19"/>
        <v>4.2668193529916989</v>
      </c>
      <c r="O86" s="1">
        <f t="shared" si="20"/>
        <v>1.647887323943662</v>
      </c>
      <c r="P86" s="1">
        <f t="shared" si="21"/>
        <v>0.97868430092751646</v>
      </c>
      <c r="Q86" s="1">
        <f t="shared" si="22"/>
        <v>0.28821535393818543</v>
      </c>
      <c r="S86" s="1">
        <f t="shared" si="11"/>
        <v>66.021142646204922</v>
      </c>
      <c r="X86" s="3">
        <f t="shared" si="23"/>
        <v>76.584525469597708</v>
      </c>
      <c r="Y86" s="3">
        <f t="shared" si="15"/>
        <v>306.33810187839083</v>
      </c>
      <c r="Z86" s="33">
        <v>2.3329148853478432</v>
      </c>
      <c r="AB86" s="3">
        <f t="shared" si="1"/>
        <v>727.86944422852707</v>
      </c>
      <c r="AC86" s="3">
        <f t="shared" si="16"/>
        <v>2.3760330163483041</v>
      </c>
    </row>
    <row r="87" spans="1:29" x14ac:dyDescent="0.15">
      <c r="A87" s="5">
        <v>1942</v>
      </c>
      <c r="B87" s="3">
        <v>0.33199999999999996</v>
      </c>
      <c r="C87" s="3">
        <v>0.29204999999999998</v>
      </c>
      <c r="D87" s="3">
        <v>0.20231174190039622</v>
      </c>
      <c r="E87" s="3">
        <v>1.4634984254222734</v>
      </c>
      <c r="F87" s="3">
        <v>0.83299798792756541</v>
      </c>
      <c r="G87" s="3">
        <v>0.32981302448839384</v>
      </c>
      <c r="H87" s="3">
        <v>0.10133599202392821</v>
      </c>
      <c r="K87" s="1">
        <f t="shared" si="17"/>
        <v>29.547999999999998</v>
      </c>
      <c r="L87" s="1">
        <f t="shared" si="5"/>
        <v>25.992449999999998</v>
      </c>
      <c r="M87" s="1">
        <f t="shared" si="18"/>
        <v>3.6416113542071318</v>
      </c>
      <c r="N87" s="1">
        <f t="shared" si="19"/>
        <v>4.3904952762668206</v>
      </c>
      <c r="O87" s="1">
        <f t="shared" si="20"/>
        <v>1.6659959758551308</v>
      </c>
      <c r="P87" s="1">
        <f t="shared" si="21"/>
        <v>0.98943907346518145</v>
      </c>
      <c r="Q87" s="1">
        <f t="shared" si="22"/>
        <v>0.30400797607178465</v>
      </c>
      <c r="S87" s="1">
        <f t="shared" si="11"/>
        <v>66.531999655866031</v>
      </c>
      <c r="X87" s="3">
        <f t="shared" si="23"/>
        <v>77.177119600804588</v>
      </c>
      <c r="Y87" s="3">
        <f t="shared" si="15"/>
        <v>308.70847840321835</v>
      </c>
      <c r="Z87" s="33">
        <v>2.5220287602020988</v>
      </c>
      <c r="AB87" s="3">
        <f t="shared" si="1"/>
        <v>786.8729731830548</v>
      </c>
      <c r="AC87" s="3">
        <f t="shared" si="16"/>
        <v>2.5489192174219584</v>
      </c>
    </row>
    <row r="88" spans="1:29" x14ac:dyDescent="0.15">
      <c r="A88" s="5">
        <v>1943</v>
      </c>
      <c r="B88" s="3">
        <v>0.33599999999999997</v>
      </c>
      <c r="C88" s="3">
        <v>0.30055961538461534</v>
      </c>
      <c r="D88" s="3">
        <v>0.20817585036127725</v>
      </c>
      <c r="E88" s="3">
        <v>1.6490123103349559</v>
      </c>
      <c r="F88" s="3">
        <v>0.8571428571428571</v>
      </c>
      <c r="G88" s="3">
        <v>0.3393728222996516</v>
      </c>
      <c r="H88" s="3">
        <v>0.10396809571286141</v>
      </c>
      <c r="K88" s="1">
        <f t="shared" si="17"/>
        <v>29.903999999999996</v>
      </c>
      <c r="L88" s="1">
        <f t="shared" si="5"/>
        <v>26.749805769230765</v>
      </c>
      <c r="M88" s="1">
        <f t="shared" si="18"/>
        <v>3.7471653065029904</v>
      </c>
      <c r="N88" s="1">
        <f t="shared" si="19"/>
        <v>4.9470369310048676</v>
      </c>
      <c r="O88" s="1">
        <f t="shared" si="20"/>
        <v>1.7142857142857142</v>
      </c>
      <c r="P88" s="1">
        <f t="shared" si="21"/>
        <v>1.0181184668989549</v>
      </c>
      <c r="Q88" s="1">
        <f t="shared" si="22"/>
        <v>0.3119042871385842</v>
      </c>
      <c r="S88" s="1">
        <f t="shared" si="11"/>
        <v>68.392316475061875</v>
      </c>
      <c r="X88" s="3">
        <f t="shared" si="23"/>
        <v>79.335087111071772</v>
      </c>
      <c r="Y88" s="3">
        <f t="shared" si="15"/>
        <v>317.34034844428709</v>
      </c>
      <c r="Z88" s="33">
        <v>2.8680994947532064</v>
      </c>
      <c r="AB88" s="3">
        <f t="shared" si="1"/>
        <v>894.84704236300036</v>
      </c>
      <c r="AC88" s="3">
        <f t="shared" si="16"/>
        <v>2.8198338054075136</v>
      </c>
    </row>
    <row r="89" spans="1:29" x14ac:dyDescent="0.15">
      <c r="A89" s="5">
        <v>1944</v>
      </c>
      <c r="B89" s="3">
        <v>0.35699999999999998</v>
      </c>
      <c r="C89" s="3">
        <v>0.31894038461538454</v>
      </c>
      <c r="D89" s="3">
        <v>0.23456433843524199</v>
      </c>
      <c r="E89" s="3">
        <v>2.5353564271399947</v>
      </c>
      <c r="F89" s="3">
        <v>0.96579476861167002</v>
      </c>
      <c r="G89" s="3">
        <v>0.38239191245031168</v>
      </c>
      <c r="H89" s="3">
        <v>0.10572283150548355</v>
      </c>
      <c r="K89" s="1">
        <f t="shared" si="17"/>
        <v>31.773</v>
      </c>
      <c r="L89" s="1">
        <f t="shared" si="5"/>
        <v>28.385694230769225</v>
      </c>
      <c r="M89" s="1">
        <f t="shared" si="18"/>
        <v>4.2221580918343555</v>
      </c>
      <c r="N89" s="1">
        <f t="shared" si="19"/>
        <v>7.606069281419984</v>
      </c>
      <c r="O89" s="1">
        <f t="shared" si="20"/>
        <v>1.93158953722334</v>
      </c>
      <c r="P89" s="1">
        <f t="shared" si="21"/>
        <v>1.147175737350935</v>
      </c>
      <c r="Q89" s="1">
        <f t="shared" si="22"/>
        <v>0.31716849451645063</v>
      </c>
      <c r="S89" s="1">
        <f t="shared" si="11"/>
        <v>75.382855373114296</v>
      </c>
      <c r="X89" s="3">
        <f t="shared" si="23"/>
        <v>87.444112232812572</v>
      </c>
      <c r="Y89" s="3">
        <f t="shared" si="15"/>
        <v>349.77644893125029</v>
      </c>
      <c r="Z89" s="33">
        <v>3.4254877574815397</v>
      </c>
      <c r="AB89" s="3">
        <f t="shared" si="1"/>
        <v>1068.7521803342404</v>
      </c>
      <c r="AC89" s="3">
        <f t="shared" si="16"/>
        <v>3.0555292776281435</v>
      </c>
    </row>
    <row r="90" spans="1:29" x14ac:dyDescent="0.15">
      <c r="A90" s="5">
        <v>1945</v>
      </c>
      <c r="B90" s="3">
        <v>0.35699999999999998</v>
      </c>
      <c r="C90" s="3">
        <v>0.35706346153846147</v>
      </c>
      <c r="D90" s="3">
        <v>0.36064267034418457</v>
      </c>
      <c r="E90" s="3">
        <v>17.546521614657888</v>
      </c>
      <c r="F90" s="3">
        <v>1.4849094567404426</v>
      </c>
      <c r="G90" s="3">
        <v>0.58792756539235425</v>
      </c>
      <c r="H90" s="3">
        <v>0.1522233300099701</v>
      </c>
      <c r="K90" s="1">
        <f t="shared" si="17"/>
        <v>31.773</v>
      </c>
      <c r="L90" s="1">
        <f t="shared" si="5"/>
        <v>31.778648076923069</v>
      </c>
      <c r="M90" s="1">
        <f t="shared" si="18"/>
        <v>6.4915680661953221</v>
      </c>
      <c r="N90" s="1">
        <f t="shared" si="19"/>
        <v>52.639564843973659</v>
      </c>
      <c r="O90" s="1">
        <f t="shared" si="20"/>
        <v>2.9698189134808852</v>
      </c>
      <c r="P90" s="1">
        <f t="shared" si="21"/>
        <v>1.7637826961770626</v>
      </c>
      <c r="Q90" s="1">
        <f t="shared" si="22"/>
        <v>0.45666999002991027</v>
      </c>
      <c r="S90" s="1">
        <f t="shared" si="11"/>
        <v>127.87305258677991</v>
      </c>
      <c r="X90" s="3">
        <f t="shared" si="23"/>
        <v>148.33274100066467</v>
      </c>
      <c r="Y90" s="3">
        <f t="shared" si="15"/>
        <v>593.33096400265867</v>
      </c>
      <c r="Z90" s="33">
        <v>4.2562106490478051</v>
      </c>
      <c r="AB90" s="3">
        <f t="shared" si="1"/>
        <v>1327.9377225029152</v>
      </c>
      <c r="AC90" s="3">
        <f t="shared" si="16"/>
        <v>2.2381062224437773</v>
      </c>
    </row>
    <row r="91" spans="1:29" x14ac:dyDescent="0.15">
      <c r="A91" s="5">
        <v>1946</v>
      </c>
      <c r="B91" s="3">
        <v>2.0110000000000001</v>
      </c>
      <c r="C91" s="3">
        <v>0.52487307692307694</v>
      </c>
      <c r="D91" s="3">
        <v>2.4959111636624969</v>
      </c>
      <c r="E91" s="3">
        <v>44.554251359862583</v>
      </c>
      <c r="F91" s="3">
        <v>10.27665995975855</v>
      </c>
      <c r="G91" s="3">
        <v>4.0688889434165976</v>
      </c>
      <c r="H91" s="3">
        <v>0.91992023928215361</v>
      </c>
      <c r="K91" s="1">
        <f t="shared" si="17"/>
        <v>178.97900000000001</v>
      </c>
      <c r="L91" s="1">
        <f t="shared" si="5"/>
        <v>46.713703846153848</v>
      </c>
      <c r="M91" s="1">
        <f t="shared" si="18"/>
        <v>44.926400945924946</v>
      </c>
      <c r="N91" s="1">
        <f t="shared" si="19"/>
        <v>133.66275407958776</v>
      </c>
      <c r="O91" s="1">
        <f t="shared" si="20"/>
        <v>20.553319919517101</v>
      </c>
      <c r="P91" s="1">
        <f t="shared" si="21"/>
        <v>12.206666830249793</v>
      </c>
      <c r="Q91" s="1">
        <f t="shared" si="22"/>
        <v>2.7597607178464609</v>
      </c>
      <c r="S91" s="1">
        <f t="shared" si="11"/>
        <v>439.80160633927994</v>
      </c>
      <c r="X91" s="3">
        <f t="shared" si="23"/>
        <v>510.16986335356472</v>
      </c>
      <c r="Y91" s="3">
        <f t="shared" si="15"/>
        <v>2040.6794534142589</v>
      </c>
      <c r="Z91" s="33">
        <v>15.899464856946398</v>
      </c>
      <c r="AB91" s="3">
        <f t="shared" si="1"/>
        <v>4960.6330353672765</v>
      </c>
      <c r="AC91" s="3">
        <f t="shared" si="16"/>
        <v>2.4308732207146231</v>
      </c>
    </row>
    <row r="92" spans="1:29" x14ac:dyDescent="0.15">
      <c r="A92" s="5">
        <v>1947</v>
      </c>
      <c r="B92" s="3">
        <v>7.6340000000000003</v>
      </c>
      <c r="C92" s="3">
        <v>3.2217403846153845</v>
      </c>
      <c r="D92" s="3">
        <v>6.3376352190971943</v>
      </c>
      <c r="E92" s="3">
        <v>123.26367019753795</v>
      </c>
      <c r="F92" s="3">
        <v>26.094567404426556</v>
      </c>
      <c r="G92" s="3">
        <v>10.331751484516857</v>
      </c>
      <c r="H92" s="3">
        <v>2.0819940179461618</v>
      </c>
      <c r="K92" s="1">
        <f t="shared" si="17"/>
        <v>679.42600000000004</v>
      </c>
      <c r="L92" s="1">
        <f t="shared" si="5"/>
        <v>286.73489423076921</v>
      </c>
      <c r="M92" s="1">
        <f t="shared" si="18"/>
        <v>114.0774339437495</v>
      </c>
      <c r="N92" s="1">
        <f t="shared" si="19"/>
        <v>369.79101059261382</v>
      </c>
      <c r="O92" s="1">
        <f t="shared" si="20"/>
        <v>52.189134808853112</v>
      </c>
      <c r="P92" s="1">
        <f t="shared" si="21"/>
        <v>30.995254453550572</v>
      </c>
      <c r="Q92" s="1">
        <f t="shared" si="22"/>
        <v>6.2459820538384854</v>
      </c>
      <c r="S92" s="1">
        <f t="shared" si="11"/>
        <v>1539.4597100833751</v>
      </c>
      <c r="X92" s="3">
        <f t="shared" si="23"/>
        <v>1785.773263696715</v>
      </c>
      <c r="Y92" s="3">
        <f t="shared" si="15"/>
        <v>7143.0930547868602</v>
      </c>
      <c r="Z92" s="33">
        <v>61.369248706986774</v>
      </c>
      <c r="AB92" s="3">
        <f t="shared" si="1"/>
        <v>19147.205596579872</v>
      </c>
      <c r="AC92" s="3">
        <f t="shared" si="16"/>
        <v>2.6805202521824345</v>
      </c>
    </row>
    <row r="93" spans="1:29" x14ac:dyDescent="0.15">
      <c r="A93" s="5">
        <v>1948</v>
      </c>
      <c r="B93" s="3">
        <v>22.295999999999999</v>
      </c>
      <c r="C93" s="3">
        <v>20.37</v>
      </c>
      <c r="D93" s="3">
        <v>17.533684298034338</v>
      </c>
      <c r="E93" s="3">
        <v>223.90495276266822</v>
      </c>
      <c r="F93" s="3">
        <v>72.193158953722332</v>
      </c>
      <c r="G93" s="3">
        <v>28.583795455660795</v>
      </c>
      <c r="H93" s="3">
        <v>6.8864606181455645</v>
      </c>
      <c r="K93" s="1">
        <f t="shared" si="17"/>
        <v>1984.3440000000001</v>
      </c>
      <c r="L93" s="1">
        <f t="shared" si="5"/>
        <v>1812.93</v>
      </c>
      <c r="M93" s="1">
        <f t="shared" si="18"/>
        <v>315.60631736461806</v>
      </c>
      <c r="N93" s="1">
        <f t="shared" si="19"/>
        <v>671.71485828800462</v>
      </c>
      <c r="O93" s="1">
        <f t="shared" si="20"/>
        <v>144.38631790744466</v>
      </c>
      <c r="P93" s="1">
        <f t="shared" si="21"/>
        <v>85.751386366982388</v>
      </c>
      <c r="Q93" s="1">
        <f t="shared" si="22"/>
        <v>20.659381854436695</v>
      </c>
      <c r="S93" s="1">
        <f t="shared" si="11"/>
        <v>5035.3922617814878</v>
      </c>
      <c r="X93" s="3">
        <f t="shared" si="23"/>
        <v>5841.0550236665258</v>
      </c>
      <c r="Y93" s="3">
        <f t="shared" si="15"/>
        <v>23364.220094666103</v>
      </c>
      <c r="Z93" s="33">
        <v>170.06113785165479</v>
      </c>
      <c r="AB93" s="3">
        <f t="shared" si="1"/>
        <v>53059.075009716296</v>
      </c>
      <c r="AC93" s="3">
        <f t="shared" si="16"/>
        <v>2.2709542537578358</v>
      </c>
    </row>
    <row r="94" spans="1:29" x14ac:dyDescent="0.15">
      <c r="A94" s="5">
        <v>1949</v>
      </c>
      <c r="B94" s="3">
        <v>39.299999999999997</v>
      </c>
      <c r="C94" s="3">
        <v>37.28</v>
      </c>
      <c r="D94" s="3">
        <v>31.849439078160199</v>
      </c>
      <c r="E94" s="3">
        <v>210.01202404809621</v>
      </c>
      <c r="F94" s="3">
        <v>131.13682092555331</v>
      </c>
      <c r="G94" s="3">
        <v>51.92165186239388</v>
      </c>
      <c r="H94" s="3">
        <v>11.299621136590233</v>
      </c>
      <c r="K94" s="1">
        <f t="shared" si="17"/>
        <v>3497.7</v>
      </c>
      <c r="L94" s="1">
        <f t="shared" si="5"/>
        <v>3317.92</v>
      </c>
      <c r="M94" s="1">
        <f t="shared" si="18"/>
        <v>573.28990340688358</v>
      </c>
      <c r="N94" s="1">
        <f t="shared" si="19"/>
        <v>630.0360721442886</v>
      </c>
      <c r="O94" s="1">
        <f t="shared" si="20"/>
        <v>262.27364185110662</v>
      </c>
      <c r="P94" s="1">
        <f t="shared" si="21"/>
        <v>155.76495558718165</v>
      </c>
      <c r="Q94" s="1">
        <f t="shared" si="22"/>
        <v>33.898863409770698</v>
      </c>
      <c r="S94" s="1">
        <f t="shared" si="11"/>
        <v>8470.88343639923</v>
      </c>
      <c r="X94" s="3">
        <f t="shared" si="23"/>
        <v>9826.224786223107</v>
      </c>
      <c r="Y94" s="3">
        <f t="shared" si="15"/>
        <v>39304.899144892428</v>
      </c>
      <c r="Z94" s="33">
        <v>290.35546653113704</v>
      </c>
      <c r="AB94" s="3">
        <f t="shared" si="1"/>
        <v>90590.905557714752</v>
      </c>
      <c r="AC94" s="3">
        <f t="shared" si="16"/>
        <v>2.30482478084381</v>
      </c>
    </row>
    <row r="95" spans="1:29" x14ac:dyDescent="0.15">
      <c r="A95" s="5">
        <v>1950</v>
      </c>
      <c r="B95" s="3">
        <v>44</v>
      </c>
      <c r="C95" s="3">
        <v>40</v>
      </c>
      <c r="D95" s="3">
        <v>14.7</v>
      </c>
      <c r="E95" s="3">
        <v>270</v>
      </c>
      <c r="F95" s="3">
        <v>123</v>
      </c>
      <c r="G95" s="3">
        <v>48.7</v>
      </c>
      <c r="H95" s="3">
        <v>12.344127617148558</v>
      </c>
      <c r="I95" s="3">
        <v>28.7</v>
      </c>
      <c r="K95" s="1">
        <f t="shared" si="17"/>
        <v>3916</v>
      </c>
      <c r="L95" s="1">
        <f t="shared" si="5"/>
        <v>3560</v>
      </c>
      <c r="M95" s="1">
        <f t="shared" si="18"/>
        <v>264.59999999999997</v>
      </c>
      <c r="N95" s="1">
        <f t="shared" si="19"/>
        <v>810</v>
      </c>
      <c r="O95" s="1">
        <f t="shared" si="20"/>
        <v>246</v>
      </c>
      <c r="P95" s="1">
        <f t="shared" si="21"/>
        <v>146.10000000000002</v>
      </c>
      <c r="Q95" s="1">
        <f t="shared" si="22"/>
        <v>37.032382851445675</v>
      </c>
      <c r="R95" s="1">
        <f t="shared" ref="R95:R155" si="24">I95*3</f>
        <v>86.1</v>
      </c>
      <c r="S95" s="1">
        <f t="shared" ref="S95:S126" si="25">SUM(K95:R95)</f>
        <v>9065.8323828514476</v>
      </c>
      <c r="X95" s="3">
        <f t="shared" ref="X95:X155" si="26">S95*1.15</f>
        <v>10425.707240279164</v>
      </c>
      <c r="Y95" s="3">
        <f t="shared" si="15"/>
        <v>41702.828961116655</v>
      </c>
      <c r="Z95" s="33">
        <v>385</v>
      </c>
      <c r="AB95" s="3">
        <f t="shared" ref="AB95:AB149" si="27">Z95*312</f>
        <v>120120</v>
      </c>
      <c r="AC95" s="3">
        <f t="shared" si="16"/>
        <v>2.8803801322926752</v>
      </c>
    </row>
    <row r="96" spans="1:29" x14ac:dyDescent="0.15">
      <c r="A96" s="5">
        <v>1951</v>
      </c>
      <c r="B96" s="3">
        <v>55.9</v>
      </c>
      <c r="C96" s="3">
        <v>43.54</v>
      </c>
      <c r="D96" s="3">
        <v>12.6</v>
      </c>
      <c r="E96" s="3">
        <v>337</v>
      </c>
      <c r="F96" s="3">
        <v>102</v>
      </c>
      <c r="G96" s="3">
        <v>49.6</v>
      </c>
      <c r="H96" s="3">
        <v>18.226001994017953</v>
      </c>
      <c r="I96" s="3">
        <v>36</v>
      </c>
      <c r="K96" s="1">
        <f t="shared" si="17"/>
        <v>4975.0999999999995</v>
      </c>
      <c r="L96" s="1">
        <f t="shared" si="5"/>
        <v>3875.06</v>
      </c>
      <c r="M96" s="1">
        <f t="shared" si="18"/>
        <v>226.79999999999998</v>
      </c>
      <c r="N96" s="1">
        <f t="shared" si="19"/>
        <v>1011</v>
      </c>
      <c r="O96" s="1">
        <f t="shared" si="20"/>
        <v>204</v>
      </c>
      <c r="P96" s="1">
        <f t="shared" si="21"/>
        <v>148.80000000000001</v>
      </c>
      <c r="Q96" s="1">
        <f t="shared" si="22"/>
        <v>54.678005982053861</v>
      </c>
      <c r="R96" s="1">
        <f t="shared" si="24"/>
        <v>108</v>
      </c>
      <c r="S96" s="1">
        <f t="shared" si="25"/>
        <v>10603.438005982052</v>
      </c>
      <c r="X96" s="3">
        <f t="shared" si="26"/>
        <v>12193.95370687936</v>
      </c>
      <c r="Y96" s="3">
        <f t="shared" si="15"/>
        <v>48775.814827517439</v>
      </c>
      <c r="Z96" s="33">
        <v>464</v>
      </c>
      <c r="AB96" s="3">
        <f t="shared" si="27"/>
        <v>144768</v>
      </c>
      <c r="AC96" s="3">
        <f t="shared" si="16"/>
        <v>2.9680283253479849</v>
      </c>
    </row>
    <row r="97" spans="1:29" x14ac:dyDescent="0.15">
      <c r="A97" s="5">
        <v>1952</v>
      </c>
      <c r="B97" s="3">
        <v>62</v>
      </c>
      <c r="C97" s="3">
        <v>47.32</v>
      </c>
      <c r="D97" s="3">
        <v>11.3</v>
      </c>
      <c r="E97" s="3">
        <v>316</v>
      </c>
      <c r="F97" s="3">
        <v>62.2</v>
      </c>
      <c r="G97" s="3">
        <v>42.8</v>
      </c>
      <c r="H97" s="3">
        <v>15.842193419740783</v>
      </c>
      <c r="I97" s="3">
        <v>35.200000000000003</v>
      </c>
      <c r="K97" s="1">
        <f t="shared" ref="K97:K128" si="28">B97*K$4</f>
        <v>5518</v>
      </c>
      <c r="L97" s="1">
        <f t="shared" ref="L97:L155" si="29">C97*L$4</f>
        <v>4211.4800000000005</v>
      </c>
      <c r="M97" s="1">
        <f t="shared" ref="M97:M128" si="30">D97*M$4</f>
        <v>203.4</v>
      </c>
      <c r="N97" s="1">
        <f t="shared" ref="N97:N128" si="31">E97*N$4</f>
        <v>948</v>
      </c>
      <c r="O97" s="1">
        <f t="shared" ref="O97:O128" si="32">F97*O$4</f>
        <v>124.4</v>
      </c>
      <c r="P97" s="1">
        <f t="shared" ref="P97:P128" si="33">G97*P$4</f>
        <v>128.39999999999998</v>
      </c>
      <c r="Q97" s="1">
        <f t="shared" ref="Q97:Q128" si="34">H97*Q$4</f>
        <v>47.526580259222349</v>
      </c>
      <c r="R97" s="1">
        <f t="shared" si="24"/>
        <v>105.60000000000001</v>
      </c>
      <c r="S97" s="1">
        <f t="shared" si="25"/>
        <v>11286.806580259221</v>
      </c>
      <c r="X97" s="3">
        <f t="shared" si="26"/>
        <v>12979.827567298104</v>
      </c>
      <c r="Y97" s="3">
        <f t="shared" si="15"/>
        <v>51919.310269192414</v>
      </c>
      <c r="Z97" s="33">
        <v>515</v>
      </c>
      <c r="AB97" s="3">
        <f t="shared" si="27"/>
        <v>160680</v>
      </c>
      <c r="AC97" s="3">
        <f t="shared" si="16"/>
        <v>3.0948022839075229</v>
      </c>
    </row>
    <row r="98" spans="1:29" x14ac:dyDescent="0.15">
      <c r="A98" s="5">
        <v>1953</v>
      </c>
      <c r="B98" s="3">
        <v>68</v>
      </c>
      <c r="C98" s="3">
        <v>54.179000000000002</v>
      </c>
      <c r="D98" s="3">
        <v>12.6</v>
      </c>
      <c r="E98" s="3">
        <v>321</v>
      </c>
      <c r="F98" s="3">
        <v>48.1</v>
      </c>
      <c r="G98" s="3">
        <v>37.799999999999997</v>
      </c>
      <c r="H98" s="3">
        <v>15.289890329012966</v>
      </c>
      <c r="I98" s="3">
        <v>29.6</v>
      </c>
      <c r="K98" s="1">
        <f t="shared" si="28"/>
        <v>6052</v>
      </c>
      <c r="L98" s="1">
        <f t="shared" si="29"/>
        <v>4821.9310000000005</v>
      </c>
      <c r="M98" s="1">
        <f t="shared" si="30"/>
        <v>226.79999999999998</v>
      </c>
      <c r="N98" s="1">
        <f t="shared" si="31"/>
        <v>963</v>
      </c>
      <c r="O98" s="1">
        <f t="shared" si="32"/>
        <v>96.2</v>
      </c>
      <c r="P98" s="1">
        <f t="shared" si="33"/>
        <v>113.39999999999999</v>
      </c>
      <c r="Q98" s="1">
        <f t="shared" si="34"/>
        <v>45.869670987038901</v>
      </c>
      <c r="R98" s="1">
        <f t="shared" si="24"/>
        <v>88.800000000000011</v>
      </c>
      <c r="S98" s="1">
        <f t="shared" si="25"/>
        <v>12408.000670987038</v>
      </c>
      <c r="X98" s="3">
        <f t="shared" si="26"/>
        <v>14269.200771635093</v>
      </c>
      <c r="Y98" s="3">
        <f t="shared" si="15"/>
        <v>57076.803086540371</v>
      </c>
      <c r="Z98" s="33">
        <v>593</v>
      </c>
      <c r="AB98" s="3">
        <f t="shared" si="27"/>
        <v>185016</v>
      </c>
      <c r="AC98" s="3">
        <f t="shared" si="16"/>
        <v>3.2415270301575414</v>
      </c>
    </row>
    <row r="99" spans="1:29" x14ac:dyDescent="0.15">
      <c r="A99" s="5">
        <v>1954</v>
      </c>
      <c r="B99" s="3">
        <v>76.5</v>
      </c>
      <c r="C99" s="3">
        <v>60.72</v>
      </c>
      <c r="D99" s="3">
        <v>15.3</v>
      </c>
      <c r="E99" s="3">
        <v>326</v>
      </c>
      <c r="F99" s="3">
        <v>60.9</v>
      </c>
      <c r="G99" s="3">
        <v>42.7</v>
      </c>
      <c r="H99" s="3">
        <v>15.069670987038888</v>
      </c>
      <c r="I99" s="3">
        <v>29.4</v>
      </c>
      <c r="K99" s="1">
        <f t="shared" si="28"/>
        <v>6808.5</v>
      </c>
      <c r="L99" s="1">
        <f t="shared" si="29"/>
        <v>5404.08</v>
      </c>
      <c r="M99" s="1">
        <f t="shared" si="30"/>
        <v>275.40000000000003</v>
      </c>
      <c r="N99" s="1">
        <f t="shared" si="31"/>
        <v>978</v>
      </c>
      <c r="O99" s="1">
        <f t="shared" si="32"/>
        <v>121.8</v>
      </c>
      <c r="P99" s="1">
        <f t="shared" si="33"/>
        <v>128.10000000000002</v>
      </c>
      <c r="Q99" s="1">
        <f t="shared" si="34"/>
        <v>45.209012961116663</v>
      </c>
      <c r="R99" s="1">
        <f t="shared" si="24"/>
        <v>88.199999999999989</v>
      </c>
      <c r="S99" s="1">
        <f t="shared" si="25"/>
        <v>13849.289012961117</v>
      </c>
      <c r="X99" s="3">
        <f t="shared" si="26"/>
        <v>15926.682364905284</v>
      </c>
      <c r="Y99" s="3">
        <f t="shared" si="15"/>
        <v>63706.729459621136</v>
      </c>
      <c r="Z99" s="33">
        <v>611</v>
      </c>
      <c r="AB99" s="3">
        <f t="shared" si="27"/>
        <v>190632</v>
      </c>
      <c r="AC99" s="3">
        <f t="shared" si="16"/>
        <v>2.992336941748472</v>
      </c>
    </row>
    <row r="100" spans="1:29" x14ac:dyDescent="0.15">
      <c r="A100" s="5">
        <v>1955</v>
      </c>
      <c r="B100" s="3">
        <v>76.5</v>
      </c>
      <c r="C100" s="3">
        <v>60.33</v>
      </c>
      <c r="D100" s="3">
        <v>14.7</v>
      </c>
      <c r="E100" s="3">
        <v>318</v>
      </c>
      <c r="F100" s="3">
        <v>59.9</v>
      </c>
      <c r="G100" s="3">
        <v>44</v>
      </c>
      <c r="H100" s="3">
        <v>14.369970089730812</v>
      </c>
      <c r="I100" s="3">
        <v>29.7</v>
      </c>
      <c r="K100" s="1">
        <f t="shared" si="28"/>
        <v>6808.5</v>
      </c>
      <c r="L100" s="1">
        <f t="shared" si="29"/>
        <v>5369.37</v>
      </c>
      <c r="M100" s="1">
        <f t="shared" si="30"/>
        <v>264.59999999999997</v>
      </c>
      <c r="N100" s="1">
        <f t="shared" si="31"/>
        <v>954</v>
      </c>
      <c r="O100" s="1">
        <f t="shared" si="32"/>
        <v>119.8</v>
      </c>
      <c r="P100" s="1">
        <f t="shared" si="33"/>
        <v>132</v>
      </c>
      <c r="Q100" s="1">
        <f t="shared" si="34"/>
        <v>43.109910269192433</v>
      </c>
      <c r="R100" s="1">
        <f t="shared" si="24"/>
        <v>89.1</v>
      </c>
      <c r="S100" s="1">
        <f t="shared" si="25"/>
        <v>13780.479910269192</v>
      </c>
      <c r="X100" s="3">
        <f t="shared" si="26"/>
        <v>15847.551896809569</v>
      </c>
      <c r="Y100" s="3">
        <f t="shared" si="15"/>
        <v>63390.207587238277</v>
      </c>
      <c r="Z100" s="33">
        <v>598</v>
      </c>
      <c r="AB100" s="3">
        <f t="shared" si="27"/>
        <v>186576</v>
      </c>
      <c r="AC100" s="3">
        <f t="shared" si="16"/>
        <v>2.9432937215615222</v>
      </c>
    </row>
    <row r="101" spans="1:29" x14ac:dyDescent="0.15">
      <c r="A101" s="5">
        <v>1956</v>
      </c>
      <c r="B101" s="3">
        <v>79.195359495846461</v>
      </c>
      <c r="C101" s="3">
        <v>60.33</v>
      </c>
      <c r="D101" s="3">
        <v>13.3</v>
      </c>
      <c r="E101" s="3">
        <v>322</v>
      </c>
      <c r="F101" s="3">
        <v>56</v>
      </c>
      <c r="G101" s="3">
        <v>41.2</v>
      </c>
      <c r="H101" s="3">
        <v>15.635718750484305</v>
      </c>
      <c r="I101" s="3">
        <v>29.7</v>
      </c>
      <c r="K101" s="1">
        <f t="shared" si="28"/>
        <v>7048.386995130335</v>
      </c>
      <c r="L101" s="1">
        <f t="shared" si="29"/>
        <v>5369.37</v>
      </c>
      <c r="M101" s="1">
        <f t="shared" si="30"/>
        <v>239.4</v>
      </c>
      <c r="N101" s="1">
        <f t="shared" si="31"/>
        <v>966</v>
      </c>
      <c r="O101" s="1">
        <f t="shared" si="32"/>
        <v>112</v>
      </c>
      <c r="P101" s="1">
        <f t="shared" si="33"/>
        <v>123.60000000000001</v>
      </c>
      <c r="Q101" s="1">
        <f t="shared" si="34"/>
        <v>46.907156251452918</v>
      </c>
      <c r="R101" s="1">
        <f t="shared" si="24"/>
        <v>89.1</v>
      </c>
      <c r="S101" s="1">
        <f t="shared" si="25"/>
        <v>13994.764151381787</v>
      </c>
      <c r="X101" s="3">
        <f t="shared" si="26"/>
        <v>16093.978774089053</v>
      </c>
      <c r="Y101" s="3">
        <f t="shared" si="15"/>
        <v>64375.915096356213</v>
      </c>
      <c r="Z101" s="33">
        <v>663</v>
      </c>
      <c r="AB101" s="3">
        <f t="shared" si="27"/>
        <v>206856</v>
      </c>
      <c r="AC101" s="3">
        <f t="shared" si="16"/>
        <v>3.2132514107237662</v>
      </c>
    </row>
    <row r="102" spans="1:29" x14ac:dyDescent="0.15">
      <c r="A102" s="5">
        <v>1957</v>
      </c>
      <c r="B102" s="3">
        <v>81</v>
      </c>
      <c r="C102" s="3">
        <v>60</v>
      </c>
      <c r="D102" s="3">
        <v>14.7</v>
      </c>
      <c r="E102" s="3">
        <v>379</v>
      </c>
      <c r="F102" s="3">
        <v>61.5</v>
      </c>
      <c r="G102" s="3">
        <v>38.5</v>
      </c>
      <c r="H102" s="3">
        <v>14.518881696878283</v>
      </c>
      <c r="I102" s="3">
        <v>29.7</v>
      </c>
      <c r="K102" s="1">
        <f t="shared" si="28"/>
        <v>7209</v>
      </c>
      <c r="L102" s="1">
        <f t="shared" si="29"/>
        <v>5340</v>
      </c>
      <c r="M102" s="1">
        <f t="shared" si="30"/>
        <v>264.59999999999997</v>
      </c>
      <c r="N102" s="1">
        <f t="shared" si="31"/>
        <v>1137</v>
      </c>
      <c r="O102" s="1">
        <f t="shared" si="32"/>
        <v>123</v>
      </c>
      <c r="P102" s="1">
        <f t="shared" si="33"/>
        <v>115.5</v>
      </c>
      <c r="Q102" s="1">
        <f t="shared" si="34"/>
        <v>43.556645090634852</v>
      </c>
      <c r="R102" s="1">
        <f t="shared" si="24"/>
        <v>89.1</v>
      </c>
      <c r="S102" s="1">
        <f t="shared" si="25"/>
        <v>14321.756645090636</v>
      </c>
      <c r="X102" s="3">
        <f t="shared" si="26"/>
        <v>16470.020141854231</v>
      </c>
      <c r="Y102" s="3">
        <f t="shared" si="15"/>
        <v>65880.080567416924</v>
      </c>
      <c r="Z102" s="33">
        <v>712</v>
      </c>
      <c r="AB102" s="3">
        <f t="shared" si="27"/>
        <v>222144</v>
      </c>
      <c r="AC102" s="3">
        <f t="shared" si="16"/>
        <v>3.3719448744856018</v>
      </c>
    </row>
    <row r="103" spans="1:29" x14ac:dyDescent="0.15">
      <c r="A103" s="5">
        <v>1958</v>
      </c>
      <c r="B103" s="3">
        <v>87</v>
      </c>
      <c r="C103" s="3">
        <v>60</v>
      </c>
      <c r="D103" s="3">
        <v>13.7</v>
      </c>
      <c r="E103" s="3">
        <v>343</v>
      </c>
      <c r="F103" s="3">
        <v>55.6</v>
      </c>
      <c r="G103" s="3">
        <v>38.200000000000003</v>
      </c>
      <c r="H103" s="3">
        <v>14.717430506408242</v>
      </c>
      <c r="I103" s="3">
        <v>29.6</v>
      </c>
      <c r="K103" s="1">
        <f t="shared" si="28"/>
        <v>7743</v>
      </c>
      <c r="L103" s="1">
        <f t="shared" si="29"/>
        <v>5340</v>
      </c>
      <c r="M103" s="1">
        <f t="shared" si="30"/>
        <v>246.6</v>
      </c>
      <c r="N103" s="1">
        <f t="shared" si="31"/>
        <v>1029</v>
      </c>
      <c r="O103" s="1">
        <f t="shared" si="32"/>
        <v>111.2</v>
      </c>
      <c r="P103" s="1">
        <f t="shared" si="33"/>
        <v>114.60000000000001</v>
      </c>
      <c r="Q103" s="1">
        <f t="shared" si="34"/>
        <v>44.152291519224725</v>
      </c>
      <c r="R103" s="1">
        <f t="shared" si="24"/>
        <v>88.800000000000011</v>
      </c>
      <c r="S103" s="1">
        <f t="shared" si="25"/>
        <v>14717.352291519226</v>
      </c>
      <c r="X103" s="3">
        <f t="shared" si="26"/>
        <v>16924.95513524711</v>
      </c>
      <c r="Y103" s="3">
        <f t="shared" ref="Y103:Y155" si="35">X103*4</f>
        <v>67699.820540988439</v>
      </c>
      <c r="Z103" s="33">
        <v>740</v>
      </c>
      <c r="AB103" s="3">
        <f t="shared" si="27"/>
        <v>230880</v>
      </c>
      <c r="AC103" s="3">
        <f t="shared" si="16"/>
        <v>3.410348774266176</v>
      </c>
    </row>
    <row r="104" spans="1:29" x14ac:dyDescent="0.15">
      <c r="A104" s="5">
        <v>1959</v>
      </c>
      <c r="B104" s="3">
        <v>87</v>
      </c>
      <c r="C104" s="3">
        <v>60</v>
      </c>
      <c r="D104" s="3">
        <v>14.8</v>
      </c>
      <c r="E104" s="3">
        <v>339</v>
      </c>
      <c r="F104" s="3">
        <v>54.4</v>
      </c>
      <c r="G104" s="3">
        <v>38.4</v>
      </c>
      <c r="H104" s="3">
        <v>14.369970089730812</v>
      </c>
      <c r="I104" s="3">
        <v>29.2</v>
      </c>
      <c r="K104" s="1">
        <f t="shared" si="28"/>
        <v>7743</v>
      </c>
      <c r="L104" s="1">
        <f t="shared" si="29"/>
        <v>5340</v>
      </c>
      <c r="M104" s="1">
        <f t="shared" si="30"/>
        <v>266.40000000000003</v>
      </c>
      <c r="N104" s="1">
        <f t="shared" si="31"/>
        <v>1017</v>
      </c>
      <c r="O104" s="1">
        <f t="shared" si="32"/>
        <v>108.8</v>
      </c>
      <c r="P104" s="1">
        <f t="shared" si="33"/>
        <v>115.19999999999999</v>
      </c>
      <c r="Q104" s="1">
        <f t="shared" si="34"/>
        <v>43.109910269192433</v>
      </c>
      <c r="R104" s="1">
        <f t="shared" si="24"/>
        <v>87.6</v>
      </c>
      <c r="S104" s="1">
        <f t="shared" si="25"/>
        <v>14721.109910269193</v>
      </c>
      <c r="X104" s="3">
        <f t="shared" si="26"/>
        <v>16929.276396809571</v>
      </c>
      <c r="Y104" s="3">
        <f t="shared" si="35"/>
        <v>67717.105587238286</v>
      </c>
      <c r="Z104" s="33">
        <v>778</v>
      </c>
      <c r="AB104" s="3">
        <f t="shared" si="27"/>
        <v>242736</v>
      </c>
      <c r="AC104" s="3">
        <f t="shared" ref="AC104:AC149" si="36">AB104/Y104</f>
        <v>3.5845595864591284</v>
      </c>
    </row>
    <row r="105" spans="1:29" x14ac:dyDescent="0.15">
      <c r="A105" s="5">
        <v>1960</v>
      </c>
      <c r="B105" s="3">
        <v>87</v>
      </c>
      <c r="C105" s="3">
        <v>59</v>
      </c>
      <c r="D105" s="3">
        <v>14.5</v>
      </c>
      <c r="E105" s="3">
        <v>388</v>
      </c>
      <c r="F105" s="3">
        <v>58.1</v>
      </c>
      <c r="G105" s="3">
        <v>39.299999999999997</v>
      </c>
      <c r="H105" s="3">
        <v>14.61815610164326</v>
      </c>
      <c r="I105" s="3">
        <v>29</v>
      </c>
      <c r="K105" s="1">
        <f t="shared" si="28"/>
        <v>7743</v>
      </c>
      <c r="L105" s="1">
        <f t="shared" si="29"/>
        <v>5251</v>
      </c>
      <c r="M105" s="1">
        <f t="shared" si="30"/>
        <v>261</v>
      </c>
      <c r="N105" s="1">
        <f t="shared" si="31"/>
        <v>1164</v>
      </c>
      <c r="O105" s="1">
        <f t="shared" si="32"/>
        <v>116.2</v>
      </c>
      <c r="P105" s="1">
        <f t="shared" si="33"/>
        <v>117.89999999999999</v>
      </c>
      <c r="Q105" s="1">
        <f t="shared" si="34"/>
        <v>43.854468304929782</v>
      </c>
      <c r="R105" s="1">
        <f t="shared" si="24"/>
        <v>87</v>
      </c>
      <c r="S105" s="1">
        <f t="shared" si="25"/>
        <v>14783.95446830493</v>
      </c>
      <c r="X105" s="3">
        <f t="shared" si="26"/>
        <v>17001.547638550666</v>
      </c>
      <c r="Y105" s="3">
        <f t="shared" si="35"/>
        <v>68006.190554202665</v>
      </c>
      <c r="Z105" s="33">
        <v>806</v>
      </c>
      <c r="AB105" s="3">
        <f t="shared" si="27"/>
        <v>251472</v>
      </c>
      <c r="AC105" s="3">
        <f t="shared" si="36"/>
        <v>3.69778101009158</v>
      </c>
    </row>
    <row r="106" spans="1:29" x14ac:dyDescent="0.15">
      <c r="A106" s="5">
        <v>1961</v>
      </c>
      <c r="B106" s="3">
        <v>87</v>
      </c>
      <c r="C106" s="3">
        <v>56.5</v>
      </c>
      <c r="D106" s="3">
        <v>14.3</v>
      </c>
      <c r="E106" s="3">
        <v>439.6</v>
      </c>
      <c r="F106" s="3">
        <v>58.46</v>
      </c>
      <c r="G106" s="3">
        <v>38.729999999999997</v>
      </c>
      <c r="H106" s="3">
        <v>15.341121954344224</v>
      </c>
      <c r="I106" s="3">
        <v>28.74</v>
      </c>
      <c r="K106" s="1">
        <f t="shared" si="28"/>
        <v>7743</v>
      </c>
      <c r="L106" s="1">
        <f t="shared" si="29"/>
        <v>5028.5</v>
      </c>
      <c r="M106" s="1">
        <f t="shared" si="30"/>
        <v>257.40000000000003</v>
      </c>
      <c r="N106" s="1">
        <f t="shared" si="31"/>
        <v>1318.8000000000002</v>
      </c>
      <c r="O106" s="1">
        <f t="shared" si="32"/>
        <v>116.92</v>
      </c>
      <c r="P106" s="1">
        <f t="shared" si="33"/>
        <v>116.19</v>
      </c>
      <c r="Q106" s="1">
        <f t="shared" si="34"/>
        <v>46.023365863032673</v>
      </c>
      <c r="R106" s="1">
        <f t="shared" si="24"/>
        <v>86.22</v>
      </c>
      <c r="S106" s="1">
        <f t="shared" si="25"/>
        <v>14713.053365863034</v>
      </c>
      <c r="X106" s="3">
        <f t="shared" si="26"/>
        <v>16920.011370742486</v>
      </c>
      <c r="Y106" s="3">
        <f t="shared" si="35"/>
        <v>67680.045482969945</v>
      </c>
      <c r="Z106" s="33">
        <v>1002</v>
      </c>
      <c r="AB106" s="3">
        <f t="shared" si="27"/>
        <v>312624</v>
      </c>
      <c r="AC106" s="3">
        <f t="shared" si="36"/>
        <v>4.6191458319670353</v>
      </c>
    </row>
    <row r="107" spans="1:29" x14ac:dyDescent="0.15">
      <c r="A107" s="5">
        <v>1962</v>
      </c>
      <c r="B107" s="3">
        <v>93.117867867867858</v>
      </c>
      <c r="C107" s="3">
        <v>56.5</v>
      </c>
      <c r="D107" s="3">
        <v>13.7</v>
      </c>
      <c r="E107" s="3">
        <v>107</v>
      </c>
      <c r="F107" s="3">
        <v>147</v>
      </c>
      <c r="G107" s="3">
        <v>37.6</v>
      </c>
      <c r="H107" s="3">
        <v>16.702918601707832</v>
      </c>
      <c r="I107" s="3">
        <v>28.6</v>
      </c>
      <c r="K107" s="1">
        <f t="shared" si="28"/>
        <v>8287.4902402402386</v>
      </c>
      <c r="L107" s="1">
        <f t="shared" si="29"/>
        <v>5028.5</v>
      </c>
      <c r="M107" s="1">
        <f t="shared" si="30"/>
        <v>246.6</v>
      </c>
      <c r="N107" s="1">
        <f t="shared" si="31"/>
        <v>321</v>
      </c>
      <c r="O107" s="1">
        <f t="shared" si="32"/>
        <v>294</v>
      </c>
      <c r="P107" s="1">
        <f t="shared" si="33"/>
        <v>112.80000000000001</v>
      </c>
      <c r="Q107" s="1">
        <f t="shared" si="34"/>
        <v>50.108755805123494</v>
      </c>
      <c r="R107" s="1">
        <f t="shared" si="24"/>
        <v>85.800000000000011</v>
      </c>
      <c r="S107" s="1">
        <f t="shared" si="25"/>
        <v>14426.298996045361</v>
      </c>
      <c r="X107" s="3">
        <f t="shared" si="26"/>
        <v>16590.243845452165</v>
      </c>
      <c r="Y107" s="3">
        <f t="shared" si="35"/>
        <v>66360.975381808661</v>
      </c>
      <c r="Z107" s="33">
        <v>1018</v>
      </c>
      <c r="AB107" s="3">
        <f t="shared" si="27"/>
        <v>317616</v>
      </c>
      <c r="AC107" s="3">
        <f t="shared" si="36"/>
        <v>4.7861864322004397</v>
      </c>
    </row>
    <row r="108" spans="1:29" x14ac:dyDescent="0.15">
      <c r="A108" s="5">
        <v>1963</v>
      </c>
      <c r="B108" s="3">
        <v>97.5</v>
      </c>
      <c r="C108" s="3">
        <v>57.92</v>
      </c>
      <c r="D108" s="3">
        <v>15.3</v>
      </c>
      <c r="E108" s="3">
        <v>123</v>
      </c>
      <c r="F108" s="3">
        <v>167</v>
      </c>
      <c r="G108" s="3">
        <v>37.299999999999997</v>
      </c>
      <c r="H108" s="3">
        <v>18.018304464843812</v>
      </c>
      <c r="I108" s="3">
        <v>28.2</v>
      </c>
      <c r="K108" s="1">
        <f t="shared" si="28"/>
        <v>8677.5</v>
      </c>
      <c r="L108" s="1">
        <f t="shared" si="29"/>
        <v>5154.88</v>
      </c>
      <c r="M108" s="1">
        <f t="shared" si="30"/>
        <v>275.40000000000003</v>
      </c>
      <c r="N108" s="1">
        <f t="shared" si="31"/>
        <v>369</v>
      </c>
      <c r="O108" s="1">
        <f t="shared" si="32"/>
        <v>334</v>
      </c>
      <c r="P108" s="1">
        <f t="shared" si="33"/>
        <v>111.89999999999999</v>
      </c>
      <c r="Q108" s="1">
        <f t="shared" si="34"/>
        <v>54.05491339453144</v>
      </c>
      <c r="R108" s="1">
        <f t="shared" si="24"/>
        <v>84.6</v>
      </c>
      <c r="S108" s="1">
        <f t="shared" si="25"/>
        <v>15061.334913394532</v>
      </c>
      <c r="X108" s="3">
        <f t="shared" si="26"/>
        <v>17320.53515040371</v>
      </c>
      <c r="Y108" s="3">
        <f t="shared" si="35"/>
        <v>69282.140601614839</v>
      </c>
      <c r="Z108" s="33">
        <v>1267</v>
      </c>
      <c r="AB108" s="3">
        <f t="shared" si="27"/>
        <v>395304</v>
      </c>
      <c r="AC108" s="3">
        <f t="shared" si="36"/>
        <v>5.7057128513547424</v>
      </c>
    </row>
    <row r="109" spans="1:29" x14ac:dyDescent="0.15">
      <c r="A109" s="5">
        <v>1964</v>
      </c>
      <c r="B109" s="3">
        <v>97.5</v>
      </c>
      <c r="C109" s="3">
        <v>63.75</v>
      </c>
      <c r="D109" s="3">
        <v>19.2</v>
      </c>
      <c r="E109" s="3">
        <v>163</v>
      </c>
      <c r="F109" s="3">
        <v>163</v>
      </c>
      <c r="G109" s="3">
        <v>36.5</v>
      </c>
      <c r="H109" s="3">
        <v>23.80103854240388</v>
      </c>
      <c r="I109" s="3">
        <v>28.1</v>
      </c>
      <c r="K109" s="1">
        <f t="shared" si="28"/>
        <v>8677.5</v>
      </c>
      <c r="L109" s="1">
        <f t="shared" si="29"/>
        <v>5673.75</v>
      </c>
      <c r="M109" s="1">
        <f t="shared" si="30"/>
        <v>345.59999999999997</v>
      </c>
      <c r="N109" s="1">
        <f t="shared" si="31"/>
        <v>489</v>
      </c>
      <c r="O109" s="1">
        <f t="shared" si="32"/>
        <v>326</v>
      </c>
      <c r="P109" s="1">
        <f t="shared" si="33"/>
        <v>109.5</v>
      </c>
      <c r="Q109" s="1">
        <f t="shared" si="34"/>
        <v>71.403115627211633</v>
      </c>
      <c r="R109" s="1">
        <f t="shared" si="24"/>
        <v>84.300000000000011</v>
      </c>
      <c r="S109" s="1">
        <f t="shared" si="25"/>
        <v>15777.053115627212</v>
      </c>
      <c r="X109" s="3">
        <f t="shared" si="26"/>
        <v>18143.611082971292</v>
      </c>
      <c r="Y109" s="3">
        <f t="shared" si="35"/>
        <v>72574.44433188517</v>
      </c>
      <c r="Z109" s="33">
        <v>1390</v>
      </c>
      <c r="AB109" s="3">
        <f t="shared" si="27"/>
        <v>433680</v>
      </c>
      <c r="AC109" s="3">
        <f t="shared" si="36"/>
        <v>5.9756571888689631</v>
      </c>
    </row>
    <row r="110" spans="1:29" x14ac:dyDescent="0.15">
      <c r="A110" s="5">
        <v>1965</v>
      </c>
      <c r="B110" s="3">
        <v>112.5</v>
      </c>
      <c r="C110" s="3">
        <v>64</v>
      </c>
      <c r="D110" s="3">
        <v>22.6</v>
      </c>
      <c r="E110" s="3">
        <v>239</v>
      </c>
      <c r="F110" s="3">
        <v>130</v>
      </c>
      <c r="G110" s="3">
        <v>36.6</v>
      </c>
      <c r="H110" s="3">
        <v>23.949950149551348</v>
      </c>
      <c r="I110" s="3">
        <v>29.9</v>
      </c>
      <c r="K110" s="1">
        <f t="shared" si="28"/>
        <v>10012.5</v>
      </c>
      <c r="L110" s="1">
        <f t="shared" si="29"/>
        <v>5696</v>
      </c>
      <c r="M110" s="1">
        <f t="shared" si="30"/>
        <v>406.8</v>
      </c>
      <c r="N110" s="1">
        <f t="shared" si="31"/>
        <v>717</v>
      </c>
      <c r="O110" s="1">
        <f t="shared" si="32"/>
        <v>260</v>
      </c>
      <c r="P110" s="1">
        <f t="shared" si="33"/>
        <v>109.80000000000001</v>
      </c>
      <c r="Q110" s="1">
        <f t="shared" si="34"/>
        <v>71.849850448654053</v>
      </c>
      <c r="R110" s="1">
        <f t="shared" si="24"/>
        <v>89.699999999999989</v>
      </c>
      <c r="S110" s="1">
        <f t="shared" si="25"/>
        <v>17363.649850448652</v>
      </c>
      <c r="X110" s="3">
        <f t="shared" si="26"/>
        <v>19968.197328015947</v>
      </c>
      <c r="Y110" s="3">
        <f t="shared" si="35"/>
        <v>79872.789312063789</v>
      </c>
      <c r="Z110" s="33">
        <v>1609</v>
      </c>
      <c r="AB110" s="3">
        <f t="shared" si="27"/>
        <v>502008</v>
      </c>
      <c r="AC110" s="3">
        <f t="shared" si="36"/>
        <v>6.2850941393651558</v>
      </c>
    </row>
    <row r="111" spans="1:29" x14ac:dyDescent="0.15">
      <c r="A111" s="5">
        <v>1966</v>
      </c>
      <c r="B111" s="3">
        <v>123</v>
      </c>
      <c r="C111" s="3">
        <v>64</v>
      </c>
      <c r="D111" s="3">
        <v>24.4</v>
      </c>
      <c r="E111" s="3">
        <v>261</v>
      </c>
      <c r="F111" s="3">
        <v>128</v>
      </c>
      <c r="G111" s="3">
        <v>36.799999999999997</v>
      </c>
      <c r="H111" s="3">
        <v>27.300461310369414</v>
      </c>
      <c r="I111" s="3">
        <v>31</v>
      </c>
      <c r="K111" s="1">
        <f t="shared" si="28"/>
        <v>10947</v>
      </c>
      <c r="L111" s="1">
        <f t="shared" si="29"/>
        <v>5696</v>
      </c>
      <c r="M111" s="1">
        <f t="shared" si="30"/>
        <v>439.2</v>
      </c>
      <c r="N111" s="1">
        <f t="shared" si="31"/>
        <v>783</v>
      </c>
      <c r="O111" s="1">
        <f t="shared" si="32"/>
        <v>256</v>
      </c>
      <c r="P111" s="1">
        <f t="shared" si="33"/>
        <v>110.39999999999999</v>
      </c>
      <c r="Q111" s="1">
        <f t="shared" si="34"/>
        <v>81.901383931108242</v>
      </c>
      <c r="R111" s="1">
        <f t="shared" si="24"/>
        <v>93</v>
      </c>
      <c r="S111" s="1">
        <f t="shared" si="25"/>
        <v>18406.50138393111</v>
      </c>
      <c r="X111" s="3">
        <f t="shared" si="26"/>
        <v>21167.476591520775</v>
      </c>
      <c r="Y111" s="3">
        <f t="shared" si="35"/>
        <v>84669.906366083102</v>
      </c>
      <c r="Z111" s="33">
        <v>1659</v>
      </c>
      <c r="AB111" s="3">
        <f t="shared" si="27"/>
        <v>517608</v>
      </c>
      <c r="AC111" s="3">
        <f t="shared" si="36"/>
        <v>6.113246396683655</v>
      </c>
    </row>
    <row r="112" spans="1:29" x14ac:dyDescent="0.15">
      <c r="A112" s="5">
        <v>1967</v>
      </c>
      <c r="B112" s="3">
        <v>129.12738970588236</v>
      </c>
      <c r="C112" s="3">
        <v>64</v>
      </c>
      <c r="D112" s="3">
        <v>24.1</v>
      </c>
      <c r="E112" s="3">
        <v>282</v>
      </c>
      <c r="F112" s="3">
        <v>126</v>
      </c>
      <c r="G112" s="3">
        <v>97.9</v>
      </c>
      <c r="H112" s="3">
        <v>27.796833334194311</v>
      </c>
      <c r="I112" s="3">
        <v>30</v>
      </c>
      <c r="K112" s="1">
        <f t="shared" si="28"/>
        <v>11492.337683823531</v>
      </c>
      <c r="L112" s="1">
        <f t="shared" si="29"/>
        <v>5696</v>
      </c>
      <c r="M112" s="1">
        <f t="shared" si="30"/>
        <v>433.8</v>
      </c>
      <c r="N112" s="1">
        <f t="shared" si="31"/>
        <v>846</v>
      </c>
      <c r="O112" s="1">
        <f t="shared" si="32"/>
        <v>252</v>
      </c>
      <c r="P112" s="1">
        <f t="shared" si="33"/>
        <v>293.70000000000005</v>
      </c>
      <c r="Q112" s="1">
        <f t="shared" si="34"/>
        <v>83.390500002582939</v>
      </c>
      <c r="R112" s="1">
        <f t="shared" si="24"/>
        <v>90</v>
      </c>
      <c r="S112" s="1">
        <f t="shared" si="25"/>
        <v>19187.228183826115</v>
      </c>
      <c r="X112" s="3">
        <f t="shared" si="26"/>
        <v>22065.312411400031</v>
      </c>
      <c r="Y112" s="3">
        <f t="shared" si="35"/>
        <v>88261.249645600124</v>
      </c>
      <c r="Z112" s="33">
        <v>1958</v>
      </c>
      <c r="AB112" s="3">
        <f t="shared" si="27"/>
        <v>610896</v>
      </c>
      <c r="AC112" s="3">
        <f t="shared" si="36"/>
        <v>6.9214519673465054</v>
      </c>
    </row>
    <row r="113" spans="1:29" x14ac:dyDescent="0.15">
      <c r="A113" s="5">
        <v>1968</v>
      </c>
      <c r="B113" s="3">
        <v>138.82720588235296</v>
      </c>
      <c r="C113" s="3">
        <v>67.188235294117646</v>
      </c>
      <c r="D113" s="3">
        <v>24.3</v>
      </c>
      <c r="E113" s="3">
        <v>314</v>
      </c>
      <c r="F113" s="3">
        <v>129</v>
      </c>
      <c r="G113" s="3">
        <v>97.2</v>
      </c>
      <c r="H113" s="3">
        <v>26.555903274632065</v>
      </c>
      <c r="I113" s="3">
        <v>30</v>
      </c>
      <c r="K113" s="1">
        <f t="shared" si="28"/>
        <v>12355.621323529413</v>
      </c>
      <c r="L113" s="1">
        <f t="shared" si="29"/>
        <v>5979.7529411764708</v>
      </c>
      <c r="M113" s="1">
        <f t="shared" si="30"/>
        <v>437.40000000000003</v>
      </c>
      <c r="N113" s="1">
        <f t="shared" si="31"/>
        <v>942</v>
      </c>
      <c r="O113" s="1">
        <f t="shared" si="32"/>
        <v>258</v>
      </c>
      <c r="P113" s="1">
        <f t="shared" si="33"/>
        <v>291.60000000000002</v>
      </c>
      <c r="Q113" s="1">
        <f t="shared" si="34"/>
        <v>79.667709823896189</v>
      </c>
      <c r="R113" s="1">
        <f t="shared" si="24"/>
        <v>90</v>
      </c>
      <c r="S113" s="1">
        <f t="shared" si="25"/>
        <v>20434.04197452978</v>
      </c>
      <c r="X113" s="3">
        <f t="shared" si="26"/>
        <v>23499.148270709247</v>
      </c>
      <c r="Y113" s="3">
        <f t="shared" si="35"/>
        <v>93996.593082836989</v>
      </c>
      <c r="Z113" s="33">
        <v>2195</v>
      </c>
      <c r="AB113" s="3">
        <f t="shared" si="27"/>
        <v>684840</v>
      </c>
      <c r="AC113" s="3">
        <f t="shared" si="36"/>
        <v>7.2857959798230834</v>
      </c>
    </row>
    <row r="114" spans="1:29" x14ac:dyDescent="0.15">
      <c r="A114" s="5">
        <v>1969</v>
      </c>
      <c r="B114" s="3">
        <v>147.91654411764711</v>
      </c>
      <c r="C114" s="3">
        <v>72.235294117647058</v>
      </c>
      <c r="D114" s="3">
        <v>25</v>
      </c>
      <c r="E114" s="3">
        <v>355</v>
      </c>
      <c r="F114" s="3">
        <v>130</v>
      </c>
      <c r="G114" s="3">
        <v>95</v>
      </c>
      <c r="H114" s="3">
        <v>29.782321429493901</v>
      </c>
      <c r="I114" s="3">
        <v>30</v>
      </c>
      <c r="K114" s="1">
        <f t="shared" si="28"/>
        <v>13164.572426470593</v>
      </c>
      <c r="L114" s="1">
        <f t="shared" si="29"/>
        <v>6428.9411764705883</v>
      </c>
      <c r="M114" s="1">
        <f t="shared" si="30"/>
        <v>450</v>
      </c>
      <c r="N114" s="1">
        <f t="shared" si="31"/>
        <v>1065</v>
      </c>
      <c r="O114" s="1">
        <f t="shared" si="32"/>
        <v>260</v>
      </c>
      <c r="P114" s="1">
        <f t="shared" si="33"/>
        <v>285</v>
      </c>
      <c r="Q114" s="1">
        <f t="shared" si="34"/>
        <v>89.346964288481701</v>
      </c>
      <c r="R114" s="1">
        <f t="shared" si="24"/>
        <v>90</v>
      </c>
      <c r="S114" s="1">
        <f t="shared" si="25"/>
        <v>21832.860567229662</v>
      </c>
      <c r="X114" s="3">
        <f t="shared" si="26"/>
        <v>25107.78965231411</v>
      </c>
      <c r="Y114" s="3">
        <f t="shared" si="35"/>
        <v>100431.15860925644</v>
      </c>
      <c r="Z114" s="33">
        <v>2627</v>
      </c>
      <c r="AB114" s="3">
        <f t="shared" si="27"/>
        <v>819624</v>
      </c>
      <c r="AC114" s="3">
        <f t="shared" si="36"/>
        <v>8.1610529177391928</v>
      </c>
    </row>
    <row r="115" spans="1:29" x14ac:dyDescent="0.15">
      <c r="A115" s="5">
        <v>1970</v>
      </c>
      <c r="B115" s="3">
        <v>159.90000000000003</v>
      </c>
      <c r="C115" s="3">
        <v>76.964705882352959</v>
      </c>
      <c r="D115" s="3">
        <v>28</v>
      </c>
      <c r="E115" s="3">
        <v>454</v>
      </c>
      <c r="F115" s="3">
        <v>141</v>
      </c>
      <c r="G115" s="3">
        <v>95</v>
      </c>
      <c r="H115" s="3">
        <v>40.454319941729217</v>
      </c>
      <c r="I115" s="3">
        <v>30</v>
      </c>
      <c r="K115" s="1">
        <f t="shared" si="28"/>
        <v>14231.100000000002</v>
      </c>
      <c r="L115" s="1">
        <f t="shared" si="29"/>
        <v>6849.8588235294137</v>
      </c>
      <c r="M115" s="1">
        <f t="shared" si="30"/>
        <v>504</v>
      </c>
      <c r="N115" s="1">
        <f t="shared" si="31"/>
        <v>1362</v>
      </c>
      <c r="O115" s="1">
        <f t="shared" si="32"/>
        <v>282</v>
      </c>
      <c r="P115" s="1">
        <f t="shared" si="33"/>
        <v>285</v>
      </c>
      <c r="Q115" s="1">
        <f t="shared" si="34"/>
        <v>121.36295982518766</v>
      </c>
      <c r="R115" s="1">
        <f t="shared" si="24"/>
        <v>90</v>
      </c>
      <c r="S115" s="1">
        <f t="shared" si="25"/>
        <v>23725.3217833546</v>
      </c>
      <c r="X115" s="3">
        <f t="shared" si="26"/>
        <v>27284.120050857789</v>
      </c>
      <c r="Y115" s="3">
        <f t="shared" si="35"/>
        <v>109136.48020343116</v>
      </c>
      <c r="Z115" s="33">
        <v>3073</v>
      </c>
      <c r="AB115" s="3">
        <f t="shared" si="27"/>
        <v>958776</v>
      </c>
      <c r="AC115" s="3">
        <f t="shared" si="36"/>
        <v>8.7851101502708797</v>
      </c>
    </row>
    <row r="116" spans="1:29" x14ac:dyDescent="0.15">
      <c r="A116" s="5">
        <v>1971</v>
      </c>
      <c r="B116" s="3">
        <v>170.4590073529412</v>
      </c>
      <c r="C116" s="3">
        <v>83.200000000000017</v>
      </c>
      <c r="D116" s="3">
        <v>33</v>
      </c>
      <c r="E116" s="3">
        <v>456</v>
      </c>
      <c r="F116" s="3">
        <v>144</v>
      </c>
      <c r="G116" s="3">
        <v>94</v>
      </c>
      <c r="H116" s="3">
        <v>44.673482144240857</v>
      </c>
      <c r="I116" s="3">
        <v>30</v>
      </c>
      <c r="K116" s="1">
        <f t="shared" si="28"/>
        <v>15170.851654411767</v>
      </c>
      <c r="L116" s="1">
        <f t="shared" si="29"/>
        <v>7404.8000000000011</v>
      </c>
      <c r="M116" s="1">
        <f t="shared" si="30"/>
        <v>594</v>
      </c>
      <c r="N116" s="1">
        <f t="shared" si="31"/>
        <v>1368</v>
      </c>
      <c r="O116" s="1">
        <f t="shared" si="32"/>
        <v>288</v>
      </c>
      <c r="P116" s="1">
        <f t="shared" si="33"/>
        <v>282</v>
      </c>
      <c r="Q116" s="1">
        <f t="shared" si="34"/>
        <v>134.02044643272257</v>
      </c>
      <c r="R116" s="1">
        <f t="shared" si="24"/>
        <v>90</v>
      </c>
      <c r="S116" s="1">
        <f t="shared" si="25"/>
        <v>25331.672100844491</v>
      </c>
      <c r="X116" s="3">
        <f t="shared" si="26"/>
        <v>29131.422915971161</v>
      </c>
      <c r="Y116" s="3">
        <f t="shared" si="35"/>
        <v>116525.69166388465</v>
      </c>
      <c r="Z116" s="33">
        <v>3415</v>
      </c>
      <c r="AB116" s="3">
        <f t="shared" si="27"/>
        <v>1065480</v>
      </c>
      <c r="AC116" s="3">
        <f t="shared" si="36"/>
        <v>9.1437346115339917</v>
      </c>
    </row>
    <row r="117" spans="1:29" x14ac:dyDescent="0.15">
      <c r="A117" s="5">
        <v>1972</v>
      </c>
      <c r="B117" s="3">
        <v>176.85772058823534</v>
      </c>
      <c r="C117" s="3">
        <v>88.694117647058832</v>
      </c>
      <c r="D117" s="3">
        <v>33</v>
      </c>
      <c r="E117" s="3">
        <v>438</v>
      </c>
      <c r="F117" s="3">
        <v>151</v>
      </c>
      <c r="G117" s="3">
        <v>99</v>
      </c>
      <c r="H117" s="3">
        <v>46.162598215715555</v>
      </c>
      <c r="I117" s="3">
        <v>29.8</v>
      </c>
      <c r="K117" s="1">
        <f t="shared" si="28"/>
        <v>15740.337132352945</v>
      </c>
      <c r="L117" s="1">
        <f t="shared" si="29"/>
        <v>7893.7764705882364</v>
      </c>
      <c r="M117" s="1">
        <f t="shared" si="30"/>
        <v>594</v>
      </c>
      <c r="N117" s="1">
        <f t="shared" si="31"/>
        <v>1314</v>
      </c>
      <c r="O117" s="1">
        <f t="shared" si="32"/>
        <v>302</v>
      </c>
      <c r="P117" s="1">
        <f t="shared" si="33"/>
        <v>297</v>
      </c>
      <c r="Q117" s="1">
        <f t="shared" si="34"/>
        <v>138.48779464714667</v>
      </c>
      <c r="R117" s="1">
        <f t="shared" si="24"/>
        <v>89.4</v>
      </c>
      <c r="S117" s="1">
        <f t="shared" si="25"/>
        <v>26369.001397588327</v>
      </c>
      <c r="X117" s="3">
        <f t="shared" si="26"/>
        <v>30324.351607226574</v>
      </c>
      <c r="Y117" s="3">
        <f t="shared" si="35"/>
        <v>121297.4064289063</v>
      </c>
      <c r="Z117" s="33">
        <v>3888</v>
      </c>
      <c r="AB117" s="3">
        <f t="shared" si="27"/>
        <v>1213056</v>
      </c>
      <c r="AC117" s="3">
        <f t="shared" si="36"/>
        <v>10.000675494335363</v>
      </c>
    </row>
    <row r="118" spans="1:29" x14ac:dyDescent="0.15">
      <c r="A118" s="5">
        <v>1973</v>
      </c>
      <c r="B118" s="3">
        <v>200.66636029411765</v>
      </c>
      <c r="C118" s="3">
        <v>92.023529411764727</v>
      </c>
      <c r="D118" s="3">
        <v>46</v>
      </c>
      <c r="E118" s="3">
        <v>360</v>
      </c>
      <c r="F118" s="3">
        <v>158</v>
      </c>
      <c r="G118" s="3">
        <v>102</v>
      </c>
      <c r="H118" s="3">
        <v>55.593666668388629</v>
      </c>
      <c r="I118" s="3">
        <v>31</v>
      </c>
      <c r="K118" s="1">
        <f t="shared" si="28"/>
        <v>17859.306066176472</v>
      </c>
      <c r="L118" s="1">
        <f t="shared" si="29"/>
        <v>8190.0941176470606</v>
      </c>
      <c r="M118" s="1">
        <f t="shared" si="30"/>
        <v>828</v>
      </c>
      <c r="N118" s="1">
        <f t="shared" si="31"/>
        <v>1080</v>
      </c>
      <c r="O118" s="1">
        <f t="shared" si="32"/>
        <v>316</v>
      </c>
      <c r="P118" s="1">
        <f t="shared" si="33"/>
        <v>306</v>
      </c>
      <c r="Q118" s="1">
        <f t="shared" si="34"/>
        <v>166.78100000516588</v>
      </c>
      <c r="R118" s="1">
        <f t="shared" si="24"/>
        <v>93</v>
      </c>
      <c r="S118" s="1">
        <f t="shared" si="25"/>
        <v>28839.181183828699</v>
      </c>
      <c r="X118" s="3">
        <f t="shared" si="26"/>
        <v>33165.058361403004</v>
      </c>
      <c r="Y118" s="3">
        <f t="shared" si="35"/>
        <v>132660.23344561202</v>
      </c>
      <c r="Z118" s="33">
        <v>4758</v>
      </c>
      <c r="AB118" s="3">
        <f t="shared" si="27"/>
        <v>1484496</v>
      </c>
      <c r="AC118" s="3">
        <f t="shared" si="36"/>
        <v>11.190210973121896</v>
      </c>
    </row>
    <row r="119" spans="1:29" x14ac:dyDescent="0.15">
      <c r="A119" s="5">
        <v>1974</v>
      </c>
      <c r="B119" s="3">
        <v>252.64742647058824</v>
      </c>
      <c r="C119" s="3">
        <v>104.41176470588236</v>
      </c>
      <c r="D119" s="3">
        <v>49</v>
      </c>
      <c r="E119" s="3">
        <v>340</v>
      </c>
      <c r="F119" s="3">
        <v>221</v>
      </c>
      <c r="G119" s="3">
        <v>142</v>
      </c>
      <c r="H119" s="3">
        <v>67.754781252098638</v>
      </c>
      <c r="I119" s="3">
        <v>77</v>
      </c>
      <c r="K119" s="1">
        <f t="shared" si="28"/>
        <v>22485.620955882354</v>
      </c>
      <c r="L119" s="1">
        <f t="shared" si="29"/>
        <v>9292.6470588235297</v>
      </c>
      <c r="M119" s="1">
        <f t="shared" si="30"/>
        <v>882</v>
      </c>
      <c r="N119" s="1">
        <f t="shared" si="31"/>
        <v>1020</v>
      </c>
      <c r="O119" s="1">
        <f t="shared" si="32"/>
        <v>442</v>
      </c>
      <c r="P119" s="1">
        <f t="shared" si="33"/>
        <v>426</v>
      </c>
      <c r="Q119" s="1">
        <f t="shared" si="34"/>
        <v>203.26434375629592</v>
      </c>
      <c r="R119" s="1">
        <f t="shared" si="24"/>
        <v>231</v>
      </c>
      <c r="S119" s="1">
        <f t="shared" si="25"/>
        <v>34982.53235846218</v>
      </c>
      <c r="X119" s="3">
        <f t="shared" si="26"/>
        <v>40229.912212231502</v>
      </c>
      <c r="Y119" s="3">
        <f t="shared" si="35"/>
        <v>160919.64884892601</v>
      </c>
      <c r="Z119" s="33">
        <v>6284</v>
      </c>
      <c r="AB119" s="3">
        <f t="shared" si="27"/>
        <v>1960608</v>
      </c>
      <c r="AC119" s="3">
        <f t="shared" si="36"/>
        <v>12.183770061794323</v>
      </c>
    </row>
    <row r="120" spans="1:29" x14ac:dyDescent="0.15">
      <c r="A120" s="5">
        <v>1975</v>
      </c>
      <c r="B120" s="3">
        <v>284.46011029411761</v>
      </c>
      <c r="C120" s="3">
        <v>131.45882352941177</v>
      </c>
      <c r="D120" s="3">
        <v>50</v>
      </c>
      <c r="E120" s="3">
        <v>320</v>
      </c>
      <c r="F120" s="3">
        <v>293</v>
      </c>
      <c r="G120" s="3">
        <v>177</v>
      </c>
      <c r="H120" s="3">
        <v>76.689477680946808</v>
      </c>
      <c r="I120" s="3">
        <v>78</v>
      </c>
      <c r="K120" s="1">
        <f t="shared" si="28"/>
        <v>25316.949816176468</v>
      </c>
      <c r="L120" s="1">
        <f t="shared" si="29"/>
        <v>11699.835294117647</v>
      </c>
      <c r="M120" s="1">
        <f t="shared" si="30"/>
        <v>900</v>
      </c>
      <c r="N120" s="1">
        <f t="shared" si="31"/>
        <v>960</v>
      </c>
      <c r="O120" s="1">
        <f t="shared" si="32"/>
        <v>586</v>
      </c>
      <c r="P120" s="1">
        <f t="shared" si="33"/>
        <v>531</v>
      </c>
      <c r="Q120" s="1">
        <f t="shared" si="34"/>
        <v>230.06843304284041</v>
      </c>
      <c r="R120" s="1">
        <f t="shared" si="24"/>
        <v>234</v>
      </c>
      <c r="S120" s="1">
        <f t="shared" si="25"/>
        <v>40457.853543336954</v>
      </c>
      <c r="X120" s="3">
        <f t="shared" si="26"/>
        <v>46526.531574837492</v>
      </c>
      <c r="Y120" s="3">
        <f t="shared" si="35"/>
        <v>186106.12629934997</v>
      </c>
      <c r="Z120" s="33">
        <v>7240</v>
      </c>
      <c r="AB120" s="3">
        <f t="shared" si="27"/>
        <v>2258880</v>
      </c>
      <c r="AC120" s="3">
        <f t="shared" si="36"/>
        <v>12.137590765639883</v>
      </c>
    </row>
    <row r="121" spans="1:29" x14ac:dyDescent="0.15">
      <c r="A121" s="5">
        <v>1976</v>
      </c>
      <c r="B121" s="3">
        <v>311.47941176470584</v>
      </c>
      <c r="C121" s="3">
        <v>148.01176470588234</v>
      </c>
      <c r="D121" s="3">
        <v>50</v>
      </c>
      <c r="E121" s="3">
        <v>310</v>
      </c>
      <c r="F121" s="3">
        <v>267</v>
      </c>
      <c r="G121" s="3">
        <v>179</v>
      </c>
      <c r="H121" s="3">
        <v>80.908639883458434</v>
      </c>
      <c r="I121" s="3">
        <v>76</v>
      </c>
      <c r="K121" s="1">
        <f t="shared" si="28"/>
        <v>27721.667647058821</v>
      </c>
      <c r="L121" s="1">
        <f t="shared" si="29"/>
        <v>13173.047058823529</v>
      </c>
      <c r="M121" s="1">
        <f t="shared" si="30"/>
        <v>900</v>
      </c>
      <c r="N121" s="1">
        <f t="shared" si="31"/>
        <v>930</v>
      </c>
      <c r="O121" s="1">
        <f t="shared" si="32"/>
        <v>534</v>
      </c>
      <c r="P121" s="1">
        <f t="shared" si="33"/>
        <v>537</v>
      </c>
      <c r="Q121" s="1">
        <f t="shared" si="34"/>
        <v>242.72591965037532</v>
      </c>
      <c r="R121" s="1">
        <f t="shared" si="24"/>
        <v>228</v>
      </c>
      <c r="S121" s="1">
        <f t="shared" si="25"/>
        <v>44266.440625532719</v>
      </c>
      <c r="X121" s="3">
        <f t="shared" si="26"/>
        <v>50906.406719362625</v>
      </c>
      <c r="Y121" s="3">
        <f t="shared" si="35"/>
        <v>203625.6268774505</v>
      </c>
      <c r="Z121" s="33">
        <v>7982</v>
      </c>
      <c r="AB121" s="3">
        <f t="shared" si="27"/>
        <v>2490384</v>
      </c>
      <c r="AC121" s="3">
        <f t="shared" si="36"/>
        <v>12.230209125390715</v>
      </c>
    </row>
    <row r="122" spans="1:29" x14ac:dyDescent="0.15">
      <c r="A122" s="5">
        <v>1977</v>
      </c>
      <c r="B122" s="3">
        <v>332.52959558823528</v>
      </c>
      <c r="C122" s="3">
        <v>162.07058823529411</v>
      </c>
      <c r="D122" s="3">
        <v>52</v>
      </c>
      <c r="E122" s="3">
        <v>360</v>
      </c>
      <c r="F122" s="3">
        <v>242</v>
      </c>
      <c r="G122" s="3">
        <v>179</v>
      </c>
      <c r="H122" s="3">
        <v>83.886872026407829</v>
      </c>
      <c r="I122" s="3">
        <v>76</v>
      </c>
      <c r="K122" s="1">
        <f t="shared" si="28"/>
        <v>29595.134007352939</v>
      </c>
      <c r="L122" s="1">
        <f t="shared" si="29"/>
        <v>14424.282352941176</v>
      </c>
      <c r="M122" s="1">
        <f t="shared" si="30"/>
        <v>936</v>
      </c>
      <c r="N122" s="1">
        <f t="shared" si="31"/>
        <v>1080</v>
      </c>
      <c r="O122" s="1">
        <f t="shared" si="32"/>
        <v>484</v>
      </c>
      <c r="P122" s="1">
        <f t="shared" si="33"/>
        <v>537</v>
      </c>
      <c r="Q122" s="1">
        <f t="shared" si="34"/>
        <v>251.66061607922347</v>
      </c>
      <c r="R122" s="1">
        <f t="shared" si="24"/>
        <v>228</v>
      </c>
      <c r="S122" s="1">
        <f t="shared" si="25"/>
        <v>47536.076976373333</v>
      </c>
      <c r="X122" s="3">
        <f t="shared" si="26"/>
        <v>54666.488522829328</v>
      </c>
      <c r="Y122" s="3">
        <f t="shared" si="35"/>
        <v>218665.95409131731</v>
      </c>
      <c r="Z122" s="33">
        <v>8526</v>
      </c>
      <c r="AB122" s="3">
        <f t="shared" si="27"/>
        <v>2660112</v>
      </c>
      <c r="AC122" s="3">
        <f t="shared" si="36"/>
        <v>12.165185984504511</v>
      </c>
    </row>
    <row r="123" spans="1:29" x14ac:dyDescent="0.15">
      <c r="A123" s="5">
        <v>1978</v>
      </c>
      <c r="B123" s="3">
        <v>345.0556985294117</v>
      </c>
      <c r="C123" s="3">
        <v>173.02352941176471</v>
      </c>
      <c r="D123" s="3">
        <v>59</v>
      </c>
      <c r="E123" s="3">
        <v>360</v>
      </c>
      <c r="F123" s="3">
        <v>233</v>
      </c>
      <c r="G123" s="3">
        <v>339</v>
      </c>
      <c r="H123" s="3">
        <v>86.616918157444772</v>
      </c>
      <c r="I123" s="3">
        <v>76</v>
      </c>
      <c r="K123" s="1">
        <f t="shared" si="28"/>
        <v>30709.957169117642</v>
      </c>
      <c r="L123" s="1">
        <f t="shared" si="29"/>
        <v>15399.094117647059</v>
      </c>
      <c r="M123" s="1">
        <f t="shared" si="30"/>
        <v>1062</v>
      </c>
      <c r="N123" s="1">
        <f t="shared" si="31"/>
        <v>1080</v>
      </c>
      <c r="O123" s="1">
        <f t="shared" si="32"/>
        <v>466</v>
      </c>
      <c r="P123" s="1">
        <f t="shared" si="33"/>
        <v>1017</v>
      </c>
      <c r="Q123" s="1">
        <f t="shared" si="34"/>
        <v>259.8507544723343</v>
      </c>
      <c r="R123" s="1">
        <f t="shared" si="24"/>
        <v>228</v>
      </c>
      <c r="S123" s="1">
        <f t="shared" si="25"/>
        <v>50221.902041237037</v>
      </c>
      <c r="X123" s="3">
        <f t="shared" si="26"/>
        <v>57755.187347422587</v>
      </c>
      <c r="Y123" s="3">
        <f t="shared" si="35"/>
        <v>231020.74938969035</v>
      </c>
      <c r="Z123" s="33">
        <v>8920</v>
      </c>
      <c r="AB123" s="3">
        <f t="shared" si="27"/>
        <v>2783040</v>
      </c>
      <c r="AC123" s="3">
        <f t="shared" si="36"/>
        <v>12.046710121719471</v>
      </c>
    </row>
    <row r="124" spans="1:29" x14ac:dyDescent="0.15">
      <c r="A124" s="5">
        <v>1979</v>
      </c>
      <c r="B124" s="3">
        <v>350.16562499999992</v>
      </c>
      <c r="C124" s="3">
        <v>179.54117647058823</v>
      </c>
      <c r="D124" s="3">
        <v>53</v>
      </c>
      <c r="E124" s="3">
        <v>350</v>
      </c>
      <c r="F124" s="3">
        <v>233</v>
      </c>
      <c r="G124" s="3">
        <v>314</v>
      </c>
      <c r="H124" s="3">
        <v>88.106034228919469</v>
      </c>
      <c r="I124" s="3">
        <v>75</v>
      </c>
      <c r="K124" s="1">
        <f t="shared" si="28"/>
        <v>31164.740624999991</v>
      </c>
      <c r="L124" s="1">
        <f t="shared" si="29"/>
        <v>15979.164705882353</v>
      </c>
      <c r="M124" s="1">
        <f t="shared" si="30"/>
        <v>954</v>
      </c>
      <c r="N124" s="1">
        <f t="shared" si="31"/>
        <v>1050</v>
      </c>
      <c r="O124" s="1">
        <f t="shared" si="32"/>
        <v>466</v>
      </c>
      <c r="P124" s="1">
        <f t="shared" si="33"/>
        <v>942</v>
      </c>
      <c r="Q124" s="1">
        <f t="shared" si="34"/>
        <v>264.31810268675838</v>
      </c>
      <c r="R124" s="1">
        <f t="shared" si="24"/>
        <v>225</v>
      </c>
      <c r="S124" s="1">
        <f t="shared" si="25"/>
        <v>51045.223433569103</v>
      </c>
      <c r="X124" s="3">
        <f t="shared" si="26"/>
        <v>58702.006948604467</v>
      </c>
      <c r="Y124" s="3">
        <f t="shared" si="35"/>
        <v>234808.02779441787</v>
      </c>
      <c r="Z124" s="33">
        <v>9480</v>
      </c>
      <c r="AB124" s="3">
        <f t="shared" si="27"/>
        <v>2957760</v>
      </c>
      <c r="AC124" s="3">
        <f t="shared" si="36"/>
        <v>12.596502886986539</v>
      </c>
    </row>
    <row r="125" spans="1:29" x14ac:dyDescent="0.15">
      <c r="A125" s="5">
        <v>1980</v>
      </c>
      <c r="B125" s="3">
        <v>369.79136029411757</v>
      </c>
      <c r="C125" s="3">
        <v>182.2</v>
      </c>
      <c r="D125" s="3">
        <v>52</v>
      </c>
      <c r="E125" s="3">
        <v>370</v>
      </c>
      <c r="F125" s="3">
        <v>267</v>
      </c>
      <c r="G125" s="3">
        <v>312</v>
      </c>
      <c r="H125" s="3">
        <v>99.274404764979693</v>
      </c>
      <c r="I125" s="3">
        <v>80</v>
      </c>
      <c r="K125" s="1">
        <f t="shared" si="28"/>
        <v>32911.431066176461</v>
      </c>
      <c r="L125" s="1">
        <f t="shared" si="29"/>
        <v>16215.8</v>
      </c>
      <c r="M125" s="1">
        <f t="shared" si="30"/>
        <v>936</v>
      </c>
      <c r="N125" s="1">
        <f t="shared" si="31"/>
        <v>1110</v>
      </c>
      <c r="O125" s="1">
        <f t="shared" si="32"/>
        <v>534</v>
      </c>
      <c r="P125" s="1">
        <f t="shared" si="33"/>
        <v>936</v>
      </c>
      <c r="Q125" s="1">
        <f t="shared" si="34"/>
        <v>297.82321429493908</v>
      </c>
      <c r="R125" s="1">
        <f t="shared" si="24"/>
        <v>240</v>
      </c>
      <c r="S125" s="1">
        <f t="shared" si="25"/>
        <v>53181.054280471406</v>
      </c>
      <c r="X125" s="3">
        <f t="shared" si="26"/>
        <v>61158.212422542114</v>
      </c>
      <c r="Y125" s="3">
        <f t="shared" si="35"/>
        <v>244632.84969016846</v>
      </c>
      <c r="Z125" s="33">
        <v>10470</v>
      </c>
      <c r="AB125" s="3">
        <f t="shared" si="27"/>
        <v>3266640</v>
      </c>
      <c r="AC125" s="3">
        <f t="shared" si="36"/>
        <v>13.353235283557598</v>
      </c>
    </row>
    <row r="126" spans="1:29" x14ac:dyDescent="0.15">
      <c r="A126" s="5">
        <v>1981</v>
      </c>
      <c r="B126" s="3">
        <v>388.28658088235284</v>
      </c>
      <c r="C126" s="3">
        <v>192.41176470588235</v>
      </c>
      <c r="D126" s="3">
        <v>54</v>
      </c>
      <c r="E126" s="3">
        <v>440</v>
      </c>
      <c r="F126" s="3">
        <v>281</v>
      </c>
      <c r="G126" s="3">
        <v>312</v>
      </c>
      <c r="H126" s="3">
        <v>110.41795669984866</v>
      </c>
      <c r="I126" s="3">
        <v>83</v>
      </c>
      <c r="K126" s="1">
        <f t="shared" si="28"/>
        <v>34557.5056985294</v>
      </c>
      <c r="L126" s="1">
        <f t="shared" si="29"/>
        <v>17124.647058823528</v>
      </c>
      <c r="M126" s="1">
        <f t="shared" si="30"/>
        <v>972</v>
      </c>
      <c r="N126" s="1">
        <f t="shared" si="31"/>
        <v>1320</v>
      </c>
      <c r="O126" s="1">
        <f t="shared" si="32"/>
        <v>562</v>
      </c>
      <c r="P126" s="1">
        <f t="shared" si="33"/>
        <v>936</v>
      </c>
      <c r="Q126" s="1">
        <f t="shared" si="34"/>
        <v>331.25387009954596</v>
      </c>
      <c r="R126" s="1">
        <f t="shared" si="24"/>
        <v>249</v>
      </c>
      <c r="S126" s="1">
        <f t="shared" si="25"/>
        <v>56052.406627452474</v>
      </c>
      <c r="X126" s="3">
        <f t="shared" si="26"/>
        <v>64460.26762157034</v>
      </c>
      <c r="Y126" s="3">
        <f t="shared" si="35"/>
        <v>257841.07048628136</v>
      </c>
      <c r="Z126" s="33">
        <v>11200</v>
      </c>
      <c r="AB126" s="3">
        <f t="shared" si="27"/>
        <v>3494400</v>
      </c>
      <c r="AC126" s="3">
        <f t="shared" si="36"/>
        <v>13.55253448727022</v>
      </c>
    </row>
    <row r="127" spans="1:29" x14ac:dyDescent="0.15">
      <c r="A127" s="5">
        <v>1982</v>
      </c>
      <c r="B127" s="3">
        <v>396.78805147058819</v>
      </c>
      <c r="C127" s="3">
        <v>202.03529411764703</v>
      </c>
      <c r="D127" s="3">
        <v>60</v>
      </c>
      <c r="E127" s="3">
        <v>480</v>
      </c>
      <c r="F127" s="3">
        <v>266</v>
      </c>
      <c r="G127" s="3">
        <v>309</v>
      </c>
      <c r="H127" s="3">
        <v>119.50628426170944</v>
      </c>
      <c r="I127" s="3">
        <v>83</v>
      </c>
      <c r="K127" s="1">
        <f t="shared" si="28"/>
        <v>35314.136580882347</v>
      </c>
      <c r="L127" s="1">
        <f t="shared" si="29"/>
        <v>17981.141176470584</v>
      </c>
      <c r="M127" s="1">
        <f t="shared" si="30"/>
        <v>1080</v>
      </c>
      <c r="N127" s="1">
        <f t="shared" si="31"/>
        <v>1440</v>
      </c>
      <c r="O127" s="1">
        <f t="shared" si="32"/>
        <v>532</v>
      </c>
      <c r="P127" s="1">
        <f t="shared" si="33"/>
        <v>927</v>
      </c>
      <c r="Q127" s="1">
        <f t="shared" si="34"/>
        <v>358.51885278512833</v>
      </c>
      <c r="R127" s="1">
        <f t="shared" si="24"/>
        <v>249</v>
      </c>
      <c r="S127" s="1">
        <f t="shared" ref="S127:S155" si="37">SUM(K127:R127)</f>
        <v>57881.796610138059</v>
      </c>
      <c r="X127" s="3">
        <f t="shared" si="26"/>
        <v>66564.066101658769</v>
      </c>
      <c r="Y127" s="3">
        <f t="shared" si="35"/>
        <v>266256.26440663508</v>
      </c>
      <c r="Z127" s="33">
        <v>12290</v>
      </c>
      <c r="AB127" s="3">
        <f t="shared" si="27"/>
        <v>3834480</v>
      </c>
      <c r="AC127" s="3">
        <f t="shared" si="36"/>
        <v>14.40146397511181</v>
      </c>
    </row>
    <row r="128" spans="1:29" x14ac:dyDescent="0.15">
      <c r="A128" s="5">
        <v>1983</v>
      </c>
      <c r="B128" s="3">
        <v>404.54338235294114</v>
      </c>
      <c r="C128" s="3">
        <v>206.45882352941175</v>
      </c>
      <c r="D128" s="3">
        <v>60</v>
      </c>
      <c r="E128" s="3">
        <v>510</v>
      </c>
      <c r="F128" s="3">
        <v>255</v>
      </c>
      <c r="G128" s="3">
        <v>312</v>
      </c>
      <c r="H128" s="3">
        <v>124.86874573499128</v>
      </c>
      <c r="I128" s="3">
        <v>83</v>
      </c>
      <c r="K128" s="1">
        <f t="shared" si="28"/>
        <v>36004.361029411761</v>
      </c>
      <c r="L128" s="1">
        <f t="shared" si="29"/>
        <v>18374.835294117645</v>
      </c>
      <c r="M128" s="1">
        <f t="shared" si="30"/>
        <v>1080</v>
      </c>
      <c r="N128" s="1">
        <f t="shared" si="31"/>
        <v>1530</v>
      </c>
      <c r="O128" s="1">
        <f t="shared" si="32"/>
        <v>510</v>
      </c>
      <c r="P128" s="1">
        <f t="shared" si="33"/>
        <v>936</v>
      </c>
      <c r="Q128" s="1">
        <f t="shared" si="34"/>
        <v>374.60623720497381</v>
      </c>
      <c r="R128" s="1">
        <f t="shared" si="24"/>
        <v>249</v>
      </c>
      <c r="S128" s="1">
        <f t="shared" si="37"/>
        <v>59058.802560734381</v>
      </c>
      <c r="X128" s="3">
        <f t="shared" si="26"/>
        <v>67917.622944844537</v>
      </c>
      <c r="Y128" s="3">
        <f t="shared" si="35"/>
        <v>271670.49177937815</v>
      </c>
      <c r="Z128" s="33">
        <v>12190</v>
      </c>
      <c r="AB128" s="3">
        <f t="shared" si="27"/>
        <v>3803280</v>
      </c>
      <c r="AC128" s="3">
        <f t="shared" si="36"/>
        <v>13.999606564148376</v>
      </c>
    </row>
    <row r="129" spans="1:29" x14ac:dyDescent="0.15">
      <c r="A129" s="5">
        <v>1984</v>
      </c>
      <c r="B129" s="3">
        <v>416.39117647058816</v>
      </c>
      <c r="C129" s="3">
        <v>210.4941176470588</v>
      </c>
      <c r="D129" s="3">
        <v>64</v>
      </c>
      <c r="E129" s="3">
        <v>490</v>
      </c>
      <c r="F129" s="3">
        <v>263</v>
      </c>
      <c r="G129" s="3">
        <v>349</v>
      </c>
      <c r="H129" s="3">
        <v>129.46514128351856</v>
      </c>
      <c r="I129" s="3">
        <v>84</v>
      </c>
      <c r="K129" s="1">
        <f t="shared" ref="K129:K155" si="38">B129*K$4</f>
        <v>37058.814705882345</v>
      </c>
      <c r="L129" s="1">
        <f t="shared" si="29"/>
        <v>18733.976470588233</v>
      </c>
      <c r="M129" s="1">
        <f t="shared" ref="M129:M155" si="39">D129*M$4</f>
        <v>1152</v>
      </c>
      <c r="N129" s="1">
        <f t="shared" ref="N129:N155" si="40">E129*N$4</f>
        <v>1470</v>
      </c>
      <c r="O129" s="1">
        <f t="shared" ref="O129:O155" si="41">F129*O$4</f>
        <v>526</v>
      </c>
      <c r="P129" s="1">
        <f t="shared" ref="P129:P155" si="42">G129*P$4</f>
        <v>1047</v>
      </c>
      <c r="Q129" s="1">
        <f t="shared" ref="Q129:Q155" si="43">H129*Q$4</f>
        <v>388.39542385055569</v>
      </c>
      <c r="R129" s="1">
        <f t="shared" si="24"/>
        <v>252</v>
      </c>
      <c r="S129" s="1">
        <f t="shared" si="37"/>
        <v>60628.186600321133</v>
      </c>
      <c r="X129" s="3">
        <f t="shared" si="26"/>
        <v>69722.414590369299</v>
      </c>
      <c r="Y129" s="3">
        <f t="shared" si="35"/>
        <v>278889.6583614772</v>
      </c>
      <c r="Z129" s="33">
        <v>12940</v>
      </c>
      <c r="AB129" s="3">
        <f t="shared" si="27"/>
        <v>4037280</v>
      </c>
      <c r="AC129" s="3">
        <f t="shared" si="36"/>
        <v>14.476262847893633</v>
      </c>
    </row>
    <row r="130" spans="1:29" x14ac:dyDescent="0.15">
      <c r="A130" s="5">
        <v>1985</v>
      </c>
      <c r="B130" s="3">
        <v>480</v>
      </c>
      <c r="C130" s="3">
        <v>216.65882352941171</v>
      </c>
      <c r="D130" s="3">
        <v>63</v>
      </c>
      <c r="E130" s="3">
        <v>540</v>
      </c>
      <c r="F130" s="3">
        <v>261</v>
      </c>
      <c r="G130" s="3">
        <v>380</v>
      </c>
      <c r="H130" s="3">
        <v>131.41512727380288</v>
      </c>
      <c r="I130" s="3">
        <v>93</v>
      </c>
      <c r="K130" s="1">
        <f t="shared" si="38"/>
        <v>42720</v>
      </c>
      <c r="L130" s="1">
        <f t="shared" si="29"/>
        <v>19282.635294117641</v>
      </c>
      <c r="M130" s="1">
        <f t="shared" si="39"/>
        <v>1134</v>
      </c>
      <c r="N130" s="1">
        <f t="shared" si="40"/>
        <v>1620</v>
      </c>
      <c r="O130" s="1">
        <f t="shared" si="41"/>
        <v>522</v>
      </c>
      <c r="P130" s="1">
        <f t="shared" si="42"/>
        <v>1140</v>
      </c>
      <c r="Q130" s="1">
        <f t="shared" si="43"/>
        <v>394.24538182140861</v>
      </c>
      <c r="R130" s="1">
        <f t="shared" si="24"/>
        <v>279</v>
      </c>
      <c r="S130" s="1">
        <f t="shared" si="37"/>
        <v>67091.880675939057</v>
      </c>
      <c r="X130" s="3">
        <f t="shared" si="26"/>
        <v>77155.662777329911</v>
      </c>
      <c r="Y130" s="3">
        <f t="shared" si="35"/>
        <v>308622.65110931965</v>
      </c>
      <c r="Z130" s="33">
        <v>13470</v>
      </c>
      <c r="AB130" s="3">
        <f t="shared" si="27"/>
        <v>4202640</v>
      </c>
      <c r="AC130" s="3">
        <f t="shared" si="36"/>
        <v>13.617406191327643</v>
      </c>
    </row>
    <row r="131" spans="1:29" x14ac:dyDescent="0.15">
      <c r="A131" s="5">
        <v>1986</v>
      </c>
      <c r="B131" s="3">
        <v>484</v>
      </c>
      <c r="C131" s="3">
        <v>220.50588235294111</v>
      </c>
      <c r="D131" s="3">
        <v>62</v>
      </c>
      <c r="E131" s="3">
        <v>540</v>
      </c>
      <c r="F131" s="3">
        <v>261</v>
      </c>
      <c r="G131" s="3">
        <v>360</v>
      </c>
      <c r="H131" s="3">
        <v>132.6686896961285</v>
      </c>
      <c r="I131" s="3">
        <v>93</v>
      </c>
      <c r="K131" s="1">
        <f t="shared" si="38"/>
        <v>43076</v>
      </c>
      <c r="L131" s="1">
        <f t="shared" si="29"/>
        <v>19625.023529411759</v>
      </c>
      <c r="M131" s="1">
        <f t="shared" si="39"/>
        <v>1116</v>
      </c>
      <c r="N131" s="1">
        <f t="shared" si="40"/>
        <v>1620</v>
      </c>
      <c r="O131" s="1">
        <f t="shared" si="41"/>
        <v>522</v>
      </c>
      <c r="P131" s="1">
        <f t="shared" si="42"/>
        <v>1080</v>
      </c>
      <c r="Q131" s="1">
        <f t="shared" si="43"/>
        <v>398.00606908838552</v>
      </c>
      <c r="R131" s="1">
        <f t="shared" si="24"/>
        <v>279</v>
      </c>
      <c r="S131" s="1">
        <f t="shared" si="37"/>
        <v>67716.029598500143</v>
      </c>
      <c r="X131" s="3">
        <f t="shared" si="26"/>
        <v>77873.434038275154</v>
      </c>
      <c r="Y131" s="3">
        <f t="shared" si="35"/>
        <v>311493.73615310062</v>
      </c>
      <c r="Z131" s="33">
        <v>13710</v>
      </c>
      <c r="AB131" s="3">
        <f t="shared" si="27"/>
        <v>4277520</v>
      </c>
      <c r="AC131" s="3">
        <f t="shared" si="36"/>
        <v>13.732282558316291</v>
      </c>
    </row>
    <row r="132" spans="1:29" x14ac:dyDescent="0.15">
      <c r="A132" s="5">
        <v>1987</v>
      </c>
      <c r="B132" s="3">
        <v>484</v>
      </c>
      <c r="C132" s="3">
        <v>219.84772600437671</v>
      </c>
      <c r="D132" s="3">
        <v>60</v>
      </c>
      <c r="E132" s="3">
        <v>590</v>
      </c>
      <c r="F132" s="3">
        <v>259</v>
      </c>
      <c r="G132" s="3">
        <v>340</v>
      </c>
      <c r="H132" s="3">
        <v>133.8177885832603</v>
      </c>
      <c r="I132" s="3">
        <v>94</v>
      </c>
      <c r="K132" s="1">
        <f t="shared" si="38"/>
        <v>43076</v>
      </c>
      <c r="L132" s="1">
        <f t="shared" si="29"/>
        <v>19566.447614389526</v>
      </c>
      <c r="M132" s="1">
        <f t="shared" si="39"/>
        <v>1080</v>
      </c>
      <c r="N132" s="1">
        <f t="shared" si="40"/>
        <v>1770</v>
      </c>
      <c r="O132" s="1">
        <f t="shared" si="41"/>
        <v>518</v>
      </c>
      <c r="P132" s="1">
        <f t="shared" si="42"/>
        <v>1020</v>
      </c>
      <c r="Q132" s="1">
        <f t="shared" si="43"/>
        <v>401.45336574978091</v>
      </c>
      <c r="R132" s="1">
        <f t="shared" si="24"/>
        <v>282</v>
      </c>
      <c r="S132" s="1">
        <f t="shared" si="37"/>
        <v>67713.900980139311</v>
      </c>
      <c r="X132" s="3">
        <f t="shared" si="26"/>
        <v>77870.986127160199</v>
      </c>
      <c r="Y132" s="3">
        <f t="shared" si="35"/>
        <v>311483.94450864079</v>
      </c>
      <c r="Z132" s="33">
        <v>13570</v>
      </c>
      <c r="AB132" s="3">
        <f t="shared" si="27"/>
        <v>4233840</v>
      </c>
      <c r="AC132" s="3">
        <f t="shared" si="36"/>
        <v>13.592482292077017</v>
      </c>
    </row>
    <row r="133" spans="1:29" x14ac:dyDescent="0.15">
      <c r="A133" s="5">
        <v>1988</v>
      </c>
      <c r="B133" s="3">
        <v>477</v>
      </c>
      <c r="C133" s="3">
        <v>222.48035139863418</v>
      </c>
      <c r="D133" s="3">
        <v>59</v>
      </c>
      <c r="E133" s="3">
        <v>590</v>
      </c>
      <c r="F133" s="3">
        <v>254</v>
      </c>
      <c r="G133" s="3">
        <v>332</v>
      </c>
      <c r="H133" s="3">
        <v>136.15080753592187</v>
      </c>
      <c r="I133" s="3">
        <v>93</v>
      </c>
      <c r="K133" s="1">
        <f t="shared" si="38"/>
        <v>42453</v>
      </c>
      <c r="L133" s="1">
        <f t="shared" si="29"/>
        <v>19800.751274478444</v>
      </c>
      <c r="M133" s="1">
        <f t="shared" si="39"/>
        <v>1062</v>
      </c>
      <c r="N133" s="1">
        <f t="shared" si="40"/>
        <v>1770</v>
      </c>
      <c r="O133" s="1">
        <f t="shared" si="41"/>
        <v>508</v>
      </c>
      <c r="P133" s="1">
        <f t="shared" si="42"/>
        <v>996</v>
      </c>
      <c r="Q133" s="1">
        <f t="shared" si="43"/>
        <v>408.45242260776558</v>
      </c>
      <c r="R133" s="1">
        <f t="shared" si="24"/>
        <v>279</v>
      </c>
      <c r="S133" s="1">
        <f t="shared" si="37"/>
        <v>67277.20369708621</v>
      </c>
      <c r="X133" s="3">
        <f t="shared" si="26"/>
        <v>77368.784251649136</v>
      </c>
      <c r="Y133" s="3">
        <f t="shared" si="35"/>
        <v>309475.13700659655</v>
      </c>
      <c r="Z133" s="33">
        <v>13900</v>
      </c>
      <c r="AB133" s="3">
        <f t="shared" si="27"/>
        <v>4336800</v>
      </c>
      <c r="AC133" s="3">
        <f t="shared" si="36"/>
        <v>14.01340360310612</v>
      </c>
    </row>
    <row r="134" spans="1:29" x14ac:dyDescent="0.15">
      <c r="A134" s="5">
        <v>1989</v>
      </c>
      <c r="B134" s="3">
        <v>495</v>
      </c>
      <c r="C134" s="3">
        <v>228.65056716642516</v>
      </c>
      <c r="D134" s="3">
        <v>68</v>
      </c>
      <c r="E134" s="3">
        <v>570</v>
      </c>
      <c r="F134" s="3">
        <v>243</v>
      </c>
      <c r="G134" s="3">
        <v>333</v>
      </c>
      <c r="H134" s="3">
        <v>137.96150881261443</v>
      </c>
      <c r="I134" s="3">
        <v>95</v>
      </c>
      <c r="K134" s="1">
        <f t="shared" si="38"/>
        <v>44055</v>
      </c>
      <c r="L134" s="1">
        <f t="shared" si="29"/>
        <v>20349.90047781184</v>
      </c>
      <c r="M134" s="1">
        <f t="shared" si="39"/>
        <v>1224</v>
      </c>
      <c r="N134" s="1">
        <f t="shared" si="40"/>
        <v>1710</v>
      </c>
      <c r="O134" s="1">
        <f t="shared" si="41"/>
        <v>486</v>
      </c>
      <c r="P134" s="1">
        <f t="shared" si="42"/>
        <v>999</v>
      </c>
      <c r="Q134" s="1">
        <f t="shared" si="43"/>
        <v>413.88452643784331</v>
      </c>
      <c r="R134" s="1">
        <f t="shared" si="24"/>
        <v>285</v>
      </c>
      <c r="S134" s="1">
        <f t="shared" si="37"/>
        <v>69522.785004249687</v>
      </c>
      <c r="X134" s="3">
        <f t="shared" si="26"/>
        <v>79951.202754887127</v>
      </c>
      <c r="Y134" s="3">
        <f t="shared" si="35"/>
        <v>319804.81101954851</v>
      </c>
      <c r="Z134" s="33">
        <v>15270</v>
      </c>
      <c r="AB134" s="3">
        <f t="shared" si="27"/>
        <v>4764240</v>
      </c>
      <c r="AC134" s="3">
        <f t="shared" si="36"/>
        <v>14.897336862480094</v>
      </c>
    </row>
    <row r="135" spans="1:29" x14ac:dyDescent="0.15">
      <c r="A135" s="5">
        <v>1990</v>
      </c>
      <c r="B135" s="3">
        <v>493</v>
      </c>
      <c r="C135" s="3">
        <v>238.5699235626453</v>
      </c>
      <c r="D135" s="3">
        <v>73</v>
      </c>
      <c r="E135" s="3">
        <v>630</v>
      </c>
      <c r="F135" s="3">
        <v>238</v>
      </c>
      <c r="G135" s="3">
        <v>338</v>
      </c>
      <c r="H135" s="3">
        <v>143.5677185346818</v>
      </c>
      <c r="I135" s="3">
        <v>96</v>
      </c>
      <c r="K135" s="1">
        <f t="shared" si="38"/>
        <v>43877</v>
      </c>
      <c r="L135" s="1">
        <f t="shared" si="29"/>
        <v>21232.723197075433</v>
      </c>
      <c r="M135" s="1">
        <f t="shared" si="39"/>
        <v>1314</v>
      </c>
      <c r="N135" s="1">
        <f t="shared" si="40"/>
        <v>1890</v>
      </c>
      <c r="O135" s="1">
        <f t="shared" si="41"/>
        <v>476</v>
      </c>
      <c r="P135" s="1">
        <f t="shared" si="42"/>
        <v>1014</v>
      </c>
      <c r="Q135" s="1">
        <f t="shared" si="43"/>
        <v>430.70315560404538</v>
      </c>
      <c r="R135" s="1">
        <f t="shared" si="24"/>
        <v>288</v>
      </c>
      <c r="S135" s="1">
        <f t="shared" si="37"/>
        <v>70522.426352679482</v>
      </c>
      <c r="X135" s="3">
        <f t="shared" si="26"/>
        <v>81100.790305581395</v>
      </c>
      <c r="Y135" s="3">
        <f t="shared" si="35"/>
        <v>324403.16122232558</v>
      </c>
      <c r="Z135" s="33">
        <v>15700</v>
      </c>
      <c r="AB135" s="3">
        <f t="shared" si="27"/>
        <v>4898400</v>
      </c>
      <c r="AC135" s="3">
        <f t="shared" si="36"/>
        <v>15.099729551164712</v>
      </c>
    </row>
    <row r="136" spans="1:29" x14ac:dyDescent="0.15">
      <c r="A136" s="5">
        <v>1991</v>
      </c>
      <c r="B136" s="3">
        <v>492</v>
      </c>
      <c r="C136" s="3">
        <v>249.54703123334389</v>
      </c>
      <c r="D136" s="3">
        <v>77</v>
      </c>
      <c r="E136" s="3">
        <v>750</v>
      </c>
      <c r="F136" s="3">
        <v>238</v>
      </c>
      <c r="G136" s="3">
        <v>364</v>
      </c>
      <c r="H136" s="3">
        <v>141.68737490119338</v>
      </c>
      <c r="I136" s="3">
        <v>96</v>
      </c>
      <c r="K136" s="1">
        <f t="shared" si="38"/>
        <v>43788</v>
      </c>
      <c r="L136" s="1">
        <f t="shared" si="29"/>
        <v>22209.685779767606</v>
      </c>
      <c r="M136" s="1">
        <f t="shared" si="39"/>
        <v>1386</v>
      </c>
      <c r="N136" s="1">
        <f t="shared" si="40"/>
        <v>2250</v>
      </c>
      <c r="O136" s="1">
        <f t="shared" si="41"/>
        <v>476</v>
      </c>
      <c r="P136" s="1">
        <f t="shared" si="42"/>
        <v>1092</v>
      </c>
      <c r="Q136" s="1">
        <f t="shared" si="43"/>
        <v>425.06212470358014</v>
      </c>
      <c r="R136" s="1">
        <f t="shared" si="24"/>
        <v>288</v>
      </c>
      <c r="S136" s="1">
        <f t="shared" si="37"/>
        <v>71914.74790447118</v>
      </c>
      <c r="X136" s="3">
        <f t="shared" si="26"/>
        <v>82701.960090141845</v>
      </c>
      <c r="Y136" s="3">
        <f t="shared" si="35"/>
        <v>330807.84036056738</v>
      </c>
      <c r="Z136" s="33">
        <v>16040</v>
      </c>
      <c r="AB136" s="3">
        <f t="shared" si="27"/>
        <v>5004480</v>
      </c>
      <c r="AC136" s="3">
        <f t="shared" si="36"/>
        <v>15.128057408026715</v>
      </c>
    </row>
    <row r="137" spans="1:29" x14ac:dyDescent="0.15">
      <c r="A137" s="5">
        <v>1992</v>
      </c>
      <c r="B137" s="3">
        <v>506</v>
      </c>
      <c r="C137" s="3">
        <v>250.98087184985908</v>
      </c>
      <c r="D137" s="3">
        <v>72</v>
      </c>
      <c r="E137" s="3">
        <v>710</v>
      </c>
      <c r="F137" s="3">
        <v>240</v>
      </c>
      <c r="G137" s="3">
        <v>370</v>
      </c>
      <c r="H137" s="3">
        <v>147.18912108806694</v>
      </c>
      <c r="I137" s="3">
        <v>95</v>
      </c>
      <c r="K137" s="1">
        <f t="shared" si="38"/>
        <v>45034</v>
      </c>
      <c r="L137" s="1">
        <f t="shared" si="29"/>
        <v>22337.297594637457</v>
      </c>
      <c r="M137" s="1">
        <f t="shared" si="39"/>
        <v>1296</v>
      </c>
      <c r="N137" s="1">
        <f t="shared" si="40"/>
        <v>2130</v>
      </c>
      <c r="O137" s="1">
        <f t="shared" si="41"/>
        <v>480</v>
      </c>
      <c r="P137" s="1">
        <f t="shared" si="42"/>
        <v>1110</v>
      </c>
      <c r="Q137" s="1">
        <f t="shared" si="43"/>
        <v>441.56736326420082</v>
      </c>
      <c r="R137" s="1">
        <f t="shared" si="24"/>
        <v>285</v>
      </c>
      <c r="S137" s="1">
        <f t="shared" si="37"/>
        <v>73113.864957901664</v>
      </c>
      <c r="X137" s="3">
        <f t="shared" si="26"/>
        <v>84080.944701586908</v>
      </c>
      <c r="Y137" s="3">
        <f t="shared" si="35"/>
        <v>336323.77880634763</v>
      </c>
      <c r="Z137" s="33">
        <v>16970</v>
      </c>
      <c r="AB137" s="3">
        <f t="shared" si="27"/>
        <v>5294640</v>
      </c>
      <c r="AC137" s="3">
        <f t="shared" si="36"/>
        <v>15.742687058260632</v>
      </c>
    </row>
    <row r="138" spans="1:29" x14ac:dyDescent="0.15">
      <c r="A138" s="5">
        <v>1993</v>
      </c>
      <c r="B138" s="3">
        <v>532</v>
      </c>
      <c r="C138" s="3">
        <v>253.36668861340496</v>
      </c>
      <c r="D138" s="3">
        <v>93</v>
      </c>
      <c r="E138" s="3">
        <v>670</v>
      </c>
      <c r="F138" s="3">
        <v>239</v>
      </c>
      <c r="G138" s="3">
        <v>375</v>
      </c>
      <c r="H138" s="3">
        <v>149.06946472155536</v>
      </c>
      <c r="I138" s="3">
        <v>97</v>
      </c>
      <c r="K138" s="1">
        <f t="shared" si="38"/>
        <v>47348</v>
      </c>
      <c r="L138" s="1">
        <f t="shared" si="29"/>
        <v>22549.635286593042</v>
      </c>
      <c r="M138" s="1">
        <f t="shared" si="39"/>
        <v>1674</v>
      </c>
      <c r="N138" s="1">
        <f t="shared" si="40"/>
        <v>2010</v>
      </c>
      <c r="O138" s="1">
        <f t="shared" si="41"/>
        <v>478</v>
      </c>
      <c r="P138" s="1">
        <f t="shared" si="42"/>
        <v>1125</v>
      </c>
      <c r="Q138" s="1">
        <f t="shared" si="43"/>
        <v>447.20839416466606</v>
      </c>
      <c r="R138" s="1">
        <f t="shared" si="24"/>
        <v>291</v>
      </c>
      <c r="S138" s="1">
        <f t="shared" si="37"/>
        <v>75922.843680757709</v>
      </c>
      <c r="X138" s="3">
        <f t="shared" si="26"/>
        <v>87311.270232871364</v>
      </c>
      <c r="Y138" s="3">
        <f t="shared" si="35"/>
        <v>349245.08093148546</v>
      </c>
      <c r="Z138" s="33">
        <v>17330</v>
      </c>
      <c r="AB138" s="3">
        <f t="shared" si="27"/>
        <v>5406960</v>
      </c>
      <c r="AC138" s="3">
        <f t="shared" si="36"/>
        <v>15.481850125358621</v>
      </c>
    </row>
    <row r="139" spans="1:29" x14ac:dyDescent="0.15">
      <c r="A139" s="5">
        <v>1994</v>
      </c>
      <c r="B139" s="3">
        <v>559</v>
      </c>
      <c r="C139" s="3">
        <v>255.27064090746615</v>
      </c>
      <c r="D139" s="3">
        <v>124</v>
      </c>
      <c r="E139" s="3">
        <v>640</v>
      </c>
      <c r="F139" s="3">
        <v>233</v>
      </c>
      <c r="G139" s="3">
        <v>375</v>
      </c>
      <c r="H139" s="3">
        <v>147.71143876403593</v>
      </c>
      <c r="I139" s="3">
        <v>100</v>
      </c>
      <c r="K139" s="1">
        <f t="shared" si="38"/>
        <v>49751</v>
      </c>
      <c r="L139" s="1">
        <f t="shared" si="29"/>
        <v>22719.087040764487</v>
      </c>
      <c r="M139" s="1">
        <f t="shared" si="39"/>
        <v>2232</v>
      </c>
      <c r="N139" s="1">
        <f t="shared" si="40"/>
        <v>1920</v>
      </c>
      <c r="O139" s="1">
        <f t="shared" si="41"/>
        <v>466</v>
      </c>
      <c r="P139" s="1">
        <f t="shared" si="42"/>
        <v>1125</v>
      </c>
      <c r="Q139" s="1">
        <f t="shared" si="43"/>
        <v>443.13431629210777</v>
      </c>
      <c r="R139" s="1">
        <f t="shared" si="24"/>
        <v>300</v>
      </c>
      <c r="S139" s="1">
        <f t="shared" si="37"/>
        <v>78956.221357056595</v>
      </c>
      <c r="X139" s="3">
        <f t="shared" si="26"/>
        <v>90799.654560615076</v>
      </c>
      <c r="Y139" s="3">
        <f t="shared" si="35"/>
        <v>363198.6182424603</v>
      </c>
      <c r="Z139" s="33">
        <v>17480</v>
      </c>
      <c r="AB139" s="3">
        <f t="shared" si="27"/>
        <v>5453760</v>
      </c>
      <c r="AC139" s="3">
        <f t="shared" si="36"/>
        <v>15.015916157366096</v>
      </c>
    </row>
    <row r="140" spans="1:29" x14ac:dyDescent="0.15">
      <c r="A140" s="5">
        <v>1995</v>
      </c>
      <c r="B140" s="3">
        <v>581.54032258064512</v>
      </c>
      <c r="C140" s="3">
        <v>251.68603936617805</v>
      </c>
      <c r="D140" s="3">
        <v>129</v>
      </c>
      <c r="E140" s="3">
        <v>750</v>
      </c>
      <c r="F140" s="3">
        <v>224</v>
      </c>
      <c r="G140" s="3">
        <v>374</v>
      </c>
      <c r="H140" s="3">
        <v>144.85610213540537</v>
      </c>
      <c r="I140" s="3">
        <v>100</v>
      </c>
      <c r="K140" s="1">
        <f t="shared" si="38"/>
        <v>51757.088709677417</v>
      </c>
      <c r="L140" s="1">
        <f t="shared" si="29"/>
        <v>22400.057503589847</v>
      </c>
      <c r="M140" s="1">
        <f t="shared" si="39"/>
        <v>2322</v>
      </c>
      <c r="N140" s="1">
        <f t="shared" si="40"/>
        <v>2250</v>
      </c>
      <c r="O140" s="1">
        <f t="shared" si="41"/>
        <v>448</v>
      </c>
      <c r="P140" s="1">
        <f t="shared" si="42"/>
        <v>1122</v>
      </c>
      <c r="Q140" s="1">
        <f t="shared" si="43"/>
        <v>434.5683064062161</v>
      </c>
      <c r="R140" s="1">
        <f t="shared" si="24"/>
        <v>300</v>
      </c>
      <c r="S140" s="1">
        <f t="shared" si="37"/>
        <v>81033.714519673478</v>
      </c>
      <c r="X140" s="3">
        <f t="shared" si="26"/>
        <v>93188.771697624499</v>
      </c>
      <c r="Y140" s="3">
        <f t="shared" si="35"/>
        <v>372755.086790498</v>
      </c>
      <c r="Z140" s="33">
        <v>18440</v>
      </c>
      <c r="AB140" s="3">
        <f t="shared" si="27"/>
        <v>5753280</v>
      </c>
      <c r="AC140" s="3">
        <f t="shared" si="36"/>
        <v>15.434477499789436</v>
      </c>
    </row>
    <row r="141" spans="1:29" x14ac:dyDescent="0.15">
      <c r="A141" s="5">
        <v>1996</v>
      </c>
      <c r="B141" s="3">
        <v>472</v>
      </c>
      <c r="C141" s="3">
        <v>251.18066931281609</v>
      </c>
      <c r="D141" s="3">
        <v>118</v>
      </c>
      <c r="E141" s="3">
        <v>1020</v>
      </c>
      <c r="F141" s="3">
        <v>220</v>
      </c>
      <c r="G141" s="3">
        <v>370</v>
      </c>
      <c r="H141" s="3">
        <v>146.56233987690413</v>
      </c>
      <c r="I141" s="3">
        <v>96</v>
      </c>
      <c r="K141" s="1">
        <f t="shared" si="38"/>
        <v>42008</v>
      </c>
      <c r="L141" s="1">
        <f t="shared" si="29"/>
        <v>22355.079568840632</v>
      </c>
      <c r="M141" s="1">
        <f t="shared" si="39"/>
        <v>2124</v>
      </c>
      <c r="N141" s="1">
        <f t="shared" si="40"/>
        <v>3060</v>
      </c>
      <c r="O141" s="1">
        <f t="shared" si="41"/>
        <v>440</v>
      </c>
      <c r="P141" s="1">
        <f t="shared" si="42"/>
        <v>1110</v>
      </c>
      <c r="Q141" s="1">
        <f t="shared" si="43"/>
        <v>439.68701963071237</v>
      </c>
      <c r="R141" s="1">
        <f t="shared" si="24"/>
        <v>288</v>
      </c>
      <c r="S141" s="1">
        <f t="shared" si="37"/>
        <v>71824.76658847135</v>
      </c>
      <c r="X141" s="3">
        <f t="shared" si="26"/>
        <v>82598.481576742051</v>
      </c>
      <c r="Y141" s="3">
        <f t="shared" si="35"/>
        <v>330393.92630696821</v>
      </c>
      <c r="Z141" s="33">
        <v>18500</v>
      </c>
      <c r="AB141" s="3">
        <f t="shared" si="27"/>
        <v>5772000</v>
      </c>
      <c r="AC141" s="3">
        <f t="shared" si="36"/>
        <v>17.470054805539156</v>
      </c>
    </row>
    <row r="142" spans="1:29" x14ac:dyDescent="0.15">
      <c r="A142" s="5">
        <v>1997</v>
      </c>
      <c r="B142" s="3">
        <v>424</v>
      </c>
      <c r="C142" s="3">
        <v>255.21187694777288</v>
      </c>
      <c r="D142" s="3">
        <v>119</v>
      </c>
      <c r="E142" s="3">
        <v>1020</v>
      </c>
      <c r="F142" s="3">
        <v>223</v>
      </c>
      <c r="G142" s="3">
        <v>515</v>
      </c>
      <c r="H142" s="3">
        <v>160.42116887928185</v>
      </c>
      <c r="I142" s="3">
        <v>280</v>
      </c>
      <c r="K142" s="1">
        <f t="shared" si="38"/>
        <v>37736</v>
      </c>
      <c r="L142" s="1">
        <f t="shared" si="29"/>
        <v>22713.857048351787</v>
      </c>
      <c r="M142" s="1">
        <f t="shared" si="39"/>
        <v>2142</v>
      </c>
      <c r="N142" s="1">
        <f t="shared" si="40"/>
        <v>3060</v>
      </c>
      <c r="O142" s="1">
        <f t="shared" si="41"/>
        <v>446</v>
      </c>
      <c r="P142" s="1">
        <f t="shared" si="42"/>
        <v>1545</v>
      </c>
      <c r="Q142" s="1">
        <f t="shared" si="43"/>
        <v>481.26350663784558</v>
      </c>
      <c r="R142" s="1">
        <f t="shared" si="24"/>
        <v>840</v>
      </c>
      <c r="S142" s="1">
        <f t="shared" si="37"/>
        <v>68964.120554989626</v>
      </c>
      <c r="X142" s="3">
        <f t="shared" si="26"/>
        <v>79308.738638238065</v>
      </c>
      <c r="Y142" s="3">
        <f t="shared" si="35"/>
        <v>317234.95455295226</v>
      </c>
      <c r="Z142" s="33">
        <v>19200</v>
      </c>
      <c r="AB142" s="3">
        <f t="shared" si="27"/>
        <v>5990400</v>
      </c>
      <c r="AC142" s="3">
        <f t="shared" si="36"/>
        <v>18.883165029659725</v>
      </c>
    </row>
    <row r="143" spans="1:29" x14ac:dyDescent="0.15">
      <c r="A143" s="5">
        <v>1998</v>
      </c>
      <c r="B143" s="3">
        <v>412</v>
      </c>
      <c r="C143" s="3">
        <v>258.98452316007933</v>
      </c>
      <c r="D143" s="3">
        <v>119</v>
      </c>
      <c r="E143" s="3">
        <v>1070</v>
      </c>
      <c r="F143" s="3">
        <v>222</v>
      </c>
      <c r="G143" s="3">
        <v>518</v>
      </c>
      <c r="H143" s="3">
        <v>186.25848325054886</v>
      </c>
      <c r="I143" s="3">
        <v>281</v>
      </c>
      <c r="K143" s="1">
        <f t="shared" si="38"/>
        <v>36668</v>
      </c>
      <c r="L143" s="1">
        <f t="shared" si="29"/>
        <v>23049.622561247059</v>
      </c>
      <c r="M143" s="1">
        <f t="shared" si="39"/>
        <v>2142</v>
      </c>
      <c r="N143" s="1">
        <f t="shared" si="40"/>
        <v>3210</v>
      </c>
      <c r="O143" s="1">
        <f t="shared" si="41"/>
        <v>444</v>
      </c>
      <c r="P143" s="1">
        <f t="shared" si="42"/>
        <v>1554</v>
      </c>
      <c r="Q143" s="1">
        <f t="shared" si="43"/>
        <v>558.77544975164665</v>
      </c>
      <c r="R143" s="1">
        <f t="shared" si="24"/>
        <v>843</v>
      </c>
      <c r="S143" s="1">
        <f t="shared" si="37"/>
        <v>68469.398010998702</v>
      </c>
      <c r="X143" s="3">
        <f t="shared" si="26"/>
        <v>78739.8077126485</v>
      </c>
      <c r="Y143" s="3">
        <f t="shared" si="35"/>
        <v>314959.230850594</v>
      </c>
      <c r="Z143" s="33">
        <v>17810</v>
      </c>
      <c r="AB143" s="3">
        <f t="shared" si="27"/>
        <v>5556720</v>
      </c>
      <c r="AC143" s="3">
        <f t="shared" si="36"/>
        <v>17.642664369586043</v>
      </c>
    </row>
    <row r="144" spans="1:29" x14ac:dyDescent="0.15">
      <c r="A144" s="5">
        <v>1999</v>
      </c>
      <c r="B144" s="3">
        <v>403</v>
      </c>
      <c r="C144" s="3">
        <v>256.71623431592002</v>
      </c>
      <c r="D144" s="3">
        <v>121</v>
      </c>
      <c r="E144" s="3">
        <v>910</v>
      </c>
      <c r="F144" s="3">
        <v>218</v>
      </c>
      <c r="G144" s="3">
        <v>517</v>
      </c>
      <c r="H144" s="3">
        <v>183.1245771947348</v>
      </c>
      <c r="I144" s="3">
        <v>276</v>
      </c>
      <c r="K144" s="1">
        <f t="shared" si="38"/>
        <v>35867</v>
      </c>
      <c r="L144" s="1">
        <f t="shared" si="29"/>
        <v>22847.744854116881</v>
      </c>
      <c r="M144" s="1">
        <f t="shared" si="39"/>
        <v>2178</v>
      </c>
      <c r="N144" s="1">
        <f t="shared" si="40"/>
        <v>2730</v>
      </c>
      <c r="O144" s="1">
        <f t="shared" si="41"/>
        <v>436</v>
      </c>
      <c r="P144" s="1">
        <f t="shared" si="42"/>
        <v>1551</v>
      </c>
      <c r="Q144" s="1">
        <f t="shared" si="43"/>
        <v>549.37373158420439</v>
      </c>
      <c r="R144" s="1">
        <f t="shared" si="24"/>
        <v>828</v>
      </c>
      <c r="S144" s="1">
        <f t="shared" si="37"/>
        <v>66987.118585701086</v>
      </c>
      <c r="X144" s="3">
        <f t="shared" si="26"/>
        <v>77035.186373556237</v>
      </c>
      <c r="Y144" s="3">
        <f t="shared" si="35"/>
        <v>308140.74549422495</v>
      </c>
      <c r="Z144" s="33">
        <v>18330</v>
      </c>
      <c r="AB144" s="3">
        <f t="shared" si="27"/>
        <v>5718960</v>
      </c>
      <c r="AC144" s="3">
        <f t="shared" si="36"/>
        <v>18.559570857230831</v>
      </c>
    </row>
    <row r="145" spans="1:29" x14ac:dyDescent="0.15">
      <c r="A145" s="5">
        <v>2000</v>
      </c>
      <c r="B145" s="3">
        <v>396</v>
      </c>
      <c r="C145" s="3">
        <v>251.4392307354664</v>
      </c>
      <c r="D145" s="3">
        <v>118</v>
      </c>
      <c r="E145" s="3">
        <v>1010</v>
      </c>
      <c r="F145" s="3">
        <v>211</v>
      </c>
      <c r="G145" s="3">
        <v>493</v>
      </c>
      <c r="H145" s="3">
        <v>180.79155824207322</v>
      </c>
      <c r="I145" s="3">
        <v>273</v>
      </c>
      <c r="K145" s="1">
        <f t="shared" si="38"/>
        <v>35244</v>
      </c>
      <c r="L145" s="1">
        <f t="shared" si="29"/>
        <v>22378.091535456508</v>
      </c>
      <c r="M145" s="1">
        <f t="shared" si="39"/>
        <v>2124</v>
      </c>
      <c r="N145" s="1">
        <f t="shared" si="40"/>
        <v>3030</v>
      </c>
      <c r="O145" s="1">
        <f t="shared" si="41"/>
        <v>422</v>
      </c>
      <c r="P145" s="1">
        <f t="shared" si="42"/>
        <v>1479</v>
      </c>
      <c r="Q145" s="1">
        <f t="shared" si="43"/>
        <v>542.37467472621961</v>
      </c>
      <c r="R145" s="1">
        <f t="shared" si="24"/>
        <v>819</v>
      </c>
      <c r="S145" s="1">
        <f t="shared" si="37"/>
        <v>66038.466210182727</v>
      </c>
      <c r="X145" s="3">
        <f t="shared" si="26"/>
        <v>75944.236141710135</v>
      </c>
      <c r="Y145" s="3">
        <f t="shared" si="35"/>
        <v>303776.94456684054</v>
      </c>
      <c r="Z145" s="33">
        <v>18860</v>
      </c>
      <c r="AB145" s="3">
        <f t="shared" si="27"/>
        <v>5884320</v>
      </c>
      <c r="AC145" s="3">
        <f t="shared" si="36"/>
        <v>19.370528623857638</v>
      </c>
    </row>
    <row r="146" spans="1:29" x14ac:dyDescent="0.15">
      <c r="A146" s="5">
        <v>2001</v>
      </c>
      <c r="B146" s="3">
        <v>397</v>
      </c>
      <c r="C146" s="3">
        <v>250.18168199803085</v>
      </c>
      <c r="D146" s="3">
        <v>117</v>
      </c>
      <c r="E146" s="3">
        <v>1070</v>
      </c>
      <c r="F146" s="3">
        <v>202</v>
      </c>
      <c r="G146" s="3">
        <v>480</v>
      </c>
      <c r="H146" s="3">
        <v>172.64340249695667</v>
      </c>
      <c r="I146" s="3">
        <v>271</v>
      </c>
      <c r="K146" s="1">
        <f t="shared" si="38"/>
        <v>35333</v>
      </c>
      <c r="L146" s="1">
        <f t="shared" si="29"/>
        <v>22266.169697824746</v>
      </c>
      <c r="M146" s="1">
        <f t="shared" si="39"/>
        <v>2106</v>
      </c>
      <c r="N146" s="1">
        <f t="shared" si="40"/>
        <v>3210</v>
      </c>
      <c r="O146" s="1">
        <f t="shared" si="41"/>
        <v>404</v>
      </c>
      <c r="P146" s="1">
        <f t="shared" si="42"/>
        <v>1440</v>
      </c>
      <c r="Q146" s="1">
        <f t="shared" si="43"/>
        <v>517.93020749086998</v>
      </c>
      <c r="R146" s="1">
        <f t="shared" si="24"/>
        <v>813</v>
      </c>
      <c r="S146" s="1">
        <f t="shared" si="37"/>
        <v>66090.099905315612</v>
      </c>
      <c r="X146" s="3">
        <f t="shared" si="26"/>
        <v>76003.614891112942</v>
      </c>
      <c r="Y146" s="3">
        <f t="shared" si="35"/>
        <v>304014.45956445177</v>
      </c>
      <c r="Z146" s="33">
        <v>18780</v>
      </c>
      <c r="AB146" s="3">
        <f t="shared" si="27"/>
        <v>5859360</v>
      </c>
      <c r="AC146" s="3">
        <f t="shared" si="36"/>
        <v>19.273293804493541</v>
      </c>
    </row>
    <row r="147" spans="1:29" x14ac:dyDescent="0.15">
      <c r="A147" s="5">
        <v>2002</v>
      </c>
      <c r="B147" s="3">
        <v>402.8</v>
      </c>
      <c r="C147" s="3">
        <v>248.67732462988377</v>
      </c>
      <c r="D147" s="3">
        <v>118.70931989924433</v>
      </c>
      <c r="E147" s="3">
        <v>1280</v>
      </c>
      <c r="F147" s="3">
        <v>200</v>
      </c>
      <c r="G147" s="3">
        <v>469</v>
      </c>
      <c r="H147" s="3">
        <v>164.18185614625872</v>
      </c>
      <c r="I147" s="3">
        <v>273</v>
      </c>
      <c r="K147" s="1">
        <f t="shared" si="38"/>
        <v>35849.200000000004</v>
      </c>
      <c r="L147" s="1">
        <f t="shared" si="29"/>
        <v>22132.281892059655</v>
      </c>
      <c r="M147" s="1">
        <f t="shared" si="39"/>
        <v>2136.7677581863982</v>
      </c>
      <c r="N147" s="1">
        <f t="shared" si="40"/>
        <v>3840</v>
      </c>
      <c r="O147" s="1">
        <f t="shared" si="41"/>
        <v>400</v>
      </c>
      <c r="P147" s="1">
        <f t="shared" si="42"/>
        <v>1407</v>
      </c>
      <c r="Q147" s="1">
        <f t="shared" si="43"/>
        <v>492.54556843877617</v>
      </c>
      <c r="R147" s="1">
        <f t="shared" si="24"/>
        <v>819</v>
      </c>
      <c r="S147" s="1">
        <f t="shared" si="37"/>
        <v>67076.795218684827</v>
      </c>
      <c r="X147" s="3">
        <f t="shared" si="26"/>
        <v>77138.314501487548</v>
      </c>
      <c r="Y147" s="3">
        <f t="shared" si="35"/>
        <v>308553.25800595019</v>
      </c>
      <c r="Z147" s="33">
        <v>17880</v>
      </c>
      <c r="AB147" s="3">
        <f t="shared" si="27"/>
        <v>5578560</v>
      </c>
      <c r="AC147" s="3">
        <f t="shared" si="36"/>
        <v>18.079731311384897</v>
      </c>
    </row>
    <row r="148" spans="1:29" x14ac:dyDescent="0.15">
      <c r="A148" s="5">
        <v>2003</v>
      </c>
      <c r="B148" s="3">
        <v>426.4</v>
      </c>
      <c r="C148" s="3">
        <v>248.17195457652184</v>
      </c>
      <c r="D148" s="3">
        <v>125.66448362720404</v>
      </c>
      <c r="E148" s="3">
        <v>1340</v>
      </c>
      <c r="F148" s="3">
        <v>192</v>
      </c>
      <c r="G148" s="3">
        <v>468</v>
      </c>
      <c r="H148" s="3">
        <v>164.53006793023803</v>
      </c>
      <c r="I148" s="3">
        <v>269</v>
      </c>
      <c r="K148" s="1">
        <f t="shared" si="38"/>
        <v>37949.599999999999</v>
      </c>
      <c r="L148" s="1">
        <f t="shared" si="29"/>
        <v>22087.303957310443</v>
      </c>
      <c r="M148" s="1">
        <f t="shared" si="39"/>
        <v>2261.9607052896727</v>
      </c>
      <c r="N148" s="1">
        <f t="shared" si="40"/>
        <v>4020</v>
      </c>
      <c r="O148" s="1">
        <f t="shared" si="41"/>
        <v>384</v>
      </c>
      <c r="P148" s="1">
        <f t="shared" si="42"/>
        <v>1404</v>
      </c>
      <c r="Q148" s="1">
        <f t="shared" si="43"/>
        <v>493.5902037907141</v>
      </c>
      <c r="R148" s="1">
        <f t="shared" si="24"/>
        <v>807</v>
      </c>
      <c r="S148" s="1">
        <f t="shared" si="37"/>
        <v>69407.454866390821</v>
      </c>
      <c r="X148" s="3">
        <f t="shared" si="26"/>
        <v>79818.573096349442</v>
      </c>
      <c r="Y148" s="3">
        <f t="shared" si="35"/>
        <v>319274.29238539777</v>
      </c>
      <c r="Z148" s="33">
        <v>17900</v>
      </c>
      <c r="AB148" s="3">
        <f t="shared" si="27"/>
        <v>5584800</v>
      </c>
      <c r="AC148" s="3">
        <f t="shared" si="36"/>
        <v>17.492169376601598</v>
      </c>
    </row>
    <row r="149" spans="1:29" x14ac:dyDescent="0.15">
      <c r="A149" s="5">
        <v>2004</v>
      </c>
      <c r="B149" s="3">
        <v>431.8</v>
      </c>
      <c r="C149" s="3">
        <v>250.18168199803088</v>
      </c>
      <c r="D149" s="3">
        <v>127.25591939546601</v>
      </c>
      <c r="E149" s="3">
        <v>1240</v>
      </c>
      <c r="F149" s="3">
        <v>192</v>
      </c>
      <c r="G149" s="3">
        <v>471</v>
      </c>
      <c r="H149" s="3">
        <v>168.81307287318393</v>
      </c>
      <c r="I149" s="3">
        <v>271</v>
      </c>
      <c r="K149" s="1">
        <f t="shared" si="38"/>
        <v>38430.200000000004</v>
      </c>
      <c r="L149" s="1">
        <f t="shared" si="29"/>
        <v>22266.169697824749</v>
      </c>
      <c r="M149" s="1">
        <f t="shared" si="39"/>
        <v>2290.6065491183881</v>
      </c>
      <c r="N149" s="1">
        <f t="shared" si="40"/>
        <v>3720</v>
      </c>
      <c r="O149" s="1">
        <f t="shared" si="41"/>
        <v>384</v>
      </c>
      <c r="P149" s="1">
        <f t="shared" si="42"/>
        <v>1413</v>
      </c>
      <c r="Q149" s="1">
        <f t="shared" si="43"/>
        <v>506.43921861955175</v>
      </c>
      <c r="R149" s="1">
        <f t="shared" si="24"/>
        <v>813</v>
      </c>
      <c r="S149" s="1">
        <f t="shared" si="37"/>
        <v>69823.415465562692</v>
      </c>
      <c r="X149" s="3">
        <f t="shared" si="26"/>
        <v>80296.927785397085</v>
      </c>
      <c r="Y149" s="3">
        <f t="shared" si="35"/>
        <v>321187.71114158834</v>
      </c>
      <c r="Z149" s="33">
        <v>17830</v>
      </c>
      <c r="AB149" s="3">
        <f t="shared" si="27"/>
        <v>5562960</v>
      </c>
      <c r="AC149" s="3">
        <f t="shared" si="36"/>
        <v>17.31996526338984</v>
      </c>
    </row>
    <row r="150" spans="1:29" x14ac:dyDescent="0.15">
      <c r="A150" s="5">
        <v>2005</v>
      </c>
      <c r="B150" s="3">
        <v>400.8</v>
      </c>
      <c r="C150" s="3">
        <v>247.41977589244826</v>
      </c>
      <c r="D150" s="3">
        <v>118.11989924433252</v>
      </c>
      <c r="E150" s="3">
        <v>1270</v>
      </c>
      <c r="F150" s="3">
        <v>188</v>
      </c>
      <c r="G150" s="3">
        <v>469</v>
      </c>
      <c r="H150" s="3">
        <v>166.27112685013475</v>
      </c>
      <c r="I150" s="3">
        <v>262</v>
      </c>
      <c r="K150" s="1">
        <f t="shared" si="38"/>
        <v>35671.200000000004</v>
      </c>
      <c r="L150" s="1">
        <f t="shared" si="29"/>
        <v>22020.360054427896</v>
      </c>
      <c r="M150" s="1">
        <f t="shared" si="39"/>
        <v>2126.1581863979854</v>
      </c>
      <c r="N150" s="1">
        <f t="shared" si="40"/>
        <v>3810</v>
      </c>
      <c r="O150" s="1">
        <f t="shared" si="41"/>
        <v>376</v>
      </c>
      <c r="P150" s="1">
        <f t="shared" si="42"/>
        <v>1407</v>
      </c>
      <c r="Q150" s="1">
        <f t="shared" si="43"/>
        <v>498.81338055040425</v>
      </c>
      <c r="R150" s="1">
        <f t="shared" si="24"/>
        <v>786</v>
      </c>
      <c r="S150" s="1">
        <f t="shared" si="37"/>
        <v>66695.5316213763</v>
      </c>
      <c r="X150" s="3">
        <f t="shared" si="26"/>
        <v>76699.861364582743</v>
      </c>
      <c r="Y150" s="3">
        <f t="shared" si="35"/>
        <v>306799.44545833097</v>
      </c>
    </row>
    <row r="151" spans="1:29" x14ac:dyDescent="0.15">
      <c r="A151" s="5">
        <v>2006</v>
      </c>
      <c r="B151" s="3">
        <v>391.8</v>
      </c>
      <c r="C151" s="3">
        <v>248.40701041529482</v>
      </c>
      <c r="D151" s="3">
        <v>115.46750629722924</v>
      </c>
      <c r="E151" s="3">
        <v>1120</v>
      </c>
      <c r="F151" s="3">
        <v>200</v>
      </c>
      <c r="G151" s="3">
        <v>391</v>
      </c>
      <c r="H151" s="3">
        <v>161.53544658801573</v>
      </c>
      <c r="I151" s="3">
        <v>264</v>
      </c>
      <c r="K151" s="1">
        <f t="shared" si="38"/>
        <v>34870.200000000004</v>
      </c>
      <c r="L151" s="1">
        <f t="shared" si="29"/>
        <v>22108.22392696124</v>
      </c>
      <c r="M151" s="1">
        <f t="shared" si="39"/>
        <v>2078.4151133501264</v>
      </c>
      <c r="N151" s="1">
        <f t="shared" si="40"/>
        <v>3360</v>
      </c>
      <c r="O151" s="1">
        <f t="shared" si="41"/>
        <v>400</v>
      </c>
      <c r="P151" s="1">
        <f t="shared" si="42"/>
        <v>1173</v>
      </c>
      <c r="Q151" s="1">
        <f t="shared" si="43"/>
        <v>484.60633976404722</v>
      </c>
      <c r="R151" s="1">
        <f t="shared" si="24"/>
        <v>792</v>
      </c>
      <c r="S151" s="1">
        <f t="shared" si="37"/>
        <v>65266.44538007542</v>
      </c>
      <c r="X151" s="3">
        <f t="shared" si="26"/>
        <v>75056.412187086724</v>
      </c>
      <c r="Y151" s="3">
        <f t="shared" si="35"/>
        <v>300225.6487483469</v>
      </c>
    </row>
    <row r="152" spans="1:29" x14ac:dyDescent="0.15">
      <c r="A152" s="5">
        <v>2007</v>
      </c>
      <c r="B152" s="3">
        <v>382.6</v>
      </c>
      <c r="C152" s="3">
        <v>248.90062767671813</v>
      </c>
      <c r="D152" s="3">
        <v>112.75617128463477</v>
      </c>
      <c r="E152" s="3">
        <v>1130</v>
      </c>
      <c r="F152" s="3">
        <v>200</v>
      </c>
      <c r="G152" s="3">
        <v>383</v>
      </c>
      <c r="H152" s="38">
        <v>142.07040786357064</v>
      </c>
      <c r="I152" s="3">
        <v>259</v>
      </c>
      <c r="K152" s="1">
        <f t="shared" si="38"/>
        <v>34051.4</v>
      </c>
      <c r="L152" s="1">
        <f t="shared" si="29"/>
        <v>22152.155863227912</v>
      </c>
      <c r="M152" s="1">
        <f t="shared" si="39"/>
        <v>2029.6110831234259</v>
      </c>
      <c r="N152" s="1">
        <f t="shared" si="40"/>
        <v>3390</v>
      </c>
      <c r="O152" s="1">
        <f t="shared" si="41"/>
        <v>400</v>
      </c>
      <c r="P152" s="1">
        <f t="shared" si="42"/>
        <v>1149</v>
      </c>
      <c r="Q152" s="1">
        <f t="shared" si="43"/>
        <v>426.21122359071194</v>
      </c>
      <c r="R152" s="1">
        <f t="shared" si="24"/>
        <v>777</v>
      </c>
      <c r="S152" s="1">
        <f t="shared" si="37"/>
        <v>64375.378169942051</v>
      </c>
      <c r="X152" s="3">
        <f t="shared" si="26"/>
        <v>74031.684895433355</v>
      </c>
      <c r="Y152" s="3">
        <f t="shared" si="35"/>
        <v>296126.73958173342</v>
      </c>
    </row>
    <row r="153" spans="1:29" x14ac:dyDescent="0.15">
      <c r="A153" s="5">
        <v>2008</v>
      </c>
      <c r="B153" s="3">
        <v>365.6</v>
      </c>
      <c r="C153" s="3">
        <v>254.09536171360114</v>
      </c>
      <c r="D153" s="3">
        <v>107.74609571788415</v>
      </c>
      <c r="E153" s="3">
        <v>1140</v>
      </c>
      <c r="F153" s="3">
        <v>200</v>
      </c>
      <c r="G153" s="3">
        <v>452</v>
      </c>
      <c r="H153" s="38">
        <v>137.05615817426815</v>
      </c>
      <c r="I153" s="3">
        <v>274</v>
      </c>
      <c r="K153" s="1">
        <f t="shared" si="38"/>
        <v>32538.400000000001</v>
      </c>
      <c r="L153" s="1">
        <f t="shared" si="29"/>
        <v>22614.4871925105</v>
      </c>
      <c r="M153" s="1">
        <f t="shared" si="39"/>
        <v>1939.4297229219146</v>
      </c>
      <c r="N153" s="1">
        <f t="shared" si="40"/>
        <v>3420</v>
      </c>
      <c r="O153" s="1">
        <f t="shared" si="41"/>
        <v>400</v>
      </c>
      <c r="P153" s="1">
        <f t="shared" si="42"/>
        <v>1356</v>
      </c>
      <c r="Q153" s="1">
        <f t="shared" si="43"/>
        <v>411.16847452280444</v>
      </c>
      <c r="R153" s="1">
        <f t="shared" si="24"/>
        <v>822</v>
      </c>
      <c r="S153" s="1">
        <f t="shared" si="37"/>
        <v>63501.485389955225</v>
      </c>
      <c r="X153" s="3">
        <f t="shared" si="26"/>
        <v>73026.708198448498</v>
      </c>
      <c r="Y153" s="3">
        <f t="shared" si="35"/>
        <v>292106.83279379399</v>
      </c>
    </row>
    <row r="154" spans="1:29" x14ac:dyDescent="0.15">
      <c r="A154" s="5">
        <v>2009</v>
      </c>
      <c r="B154" s="3">
        <v>362.4</v>
      </c>
      <c r="C154" s="3">
        <v>252.86131856004295</v>
      </c>
      <c r="D154" s="39">
        <f>D153*(E154/E153)</f>
        <v>99.239825003314337</v>
      </c>
      <c r="E154" s="3">
        <v>1050</v>
      </c>
      <c r="F154" s="3">
        <v>202</v>
      </c>
      <c r="G154" s="3">
        <v>420</v>
      </c>
      <c r="H154" s="38">
        <v>123.3714350638801</v>
      </c>
      <c r="I154" s="3">
        <v>265</v>
      </c>
      <c r="K154" s="1">
        <f t="shared" si="38"/>
        <v>32253.599999999999</v>
      </c>
      <c r="L154" s="1">
        <f t="shared" si="29"/>
        <v>22504.657351843824</v>
      </c>
      <c r="M154" s="1">
        <f t="shared" si="39"/>
        <v>1786.316850059658</v>
      </c>
      <c r="N154" s="1">
        <f t="shared" si="40"/>
        <v>3150</v>
      </c>
      <c r="O154" s="1">
        <f t="shared" si="41"/>
        <v>404</v>
      </c>
      <c r="P154" s="1">
        <f t="shared" si="42"/>
        <v>1260</v>
      </c>
      <c r="Q154" s="1">
        <f t="shared" si="43"/>
        <v>370.11430519164031</v>
      </c>
      <c r="R154" s="1">
        <f t="shared" si="24"/>
        <v>795</v>
      </c>
      <c r="S154" s="1">
        <f t="shared" si="37"/>
        <v>62523.688507095118</v>
      </c>
      <c r="X154" s="3">
        <f t="shared" si="26"/>
        <v>71902.241783159378</v>
      </c>
      <c r="Y154" s="3">
        <f t="shared" si="35"/>
        <v>287608.96713263751</v>
      </c>
    </row>
    <row r="155" spans="1:29" x14ac:dyDescent="0.15">
      <c r="A155" s="5">
        <v>2010</v>
      </c>
      <c r="B155" s="3">
        <v>347.8</v>
      </c>
      <c r="C155" s="3">
        <v>251.87408403719638</v>
      </c>
      <c r="D155" s="39">
        <f>D154*(E155/E154)</f>
        <v>89.788413098236788</v>
      </c>
      <c r="E155" s="3">
        <v>950</v>
      </c>
      <c r="F155" s="3">
        <v>211</v>
      </c>
      <c r="G155" s="3">
        <v>364</v>
      </c>
      <c r="H155" s="38">
        <v>113.23847215008131</v>
      </c>
      <c r="I155" s="3">
        <v>259</v>
      </c>
      <c r="K155" s="1">
        <f t="shared" si="38"/>
        <v>30954.2</v>
      </c>
      <c r="L155" s="1">
        <f t="shared" si="29"/>
        <v>22416.79347931048</v>
      </c>
      <c r="M155" s="1">
        <f t="shared" si="39"/>
        <v>1616.1914357682622</v>
      </c>
      <c r="N155" s="1">
        <f t="shared" si="40"/>
        <v>2850</v>
      </c>
      <c r="O155" s="1">
        <f t="shared" si="41"/>
        <v>422</v>
      </c>
      <c r="P155" s="1">
        <f t="shared" si="42"/>
        <v>1092</v>
      </c>
      <c r="Q155" s="1">
        <f t="shared" si="43"/>
        <v>339.71541645024394</v>
      </c>
      <c r="R155" s="1">
        <f t="shared" si="24"/>
        <v>777</v>
      </c>
      <c r="S155" s="1">
        <f t="shared" si="37"/>
        <v>60467.900331528981</v>
      </c>
      <c r="X155" s="3">
        <f t="shared" si="26"/>
        <v>69538.085381258323</v>
      </c>
      <c r="Y155" s="3">
        <f t="shared" si="35"/>
        <v>278152.34152503329</v>
      </c>
    </row>
    <row r="156" spans="1:29" x14ac:dyDescent="0.15">
      <c r="A156" s="5"/>
    </row>
    <row r="157" spans="1:29" x14ac:dyDescent="0.15">
      <c r="A157" s="5"/>
    </row>
  </sheetData>
  <mergeCells count="3">
    <mergeCell ref="B1:I1"/>
    <mergeCell ref="K1:S1"/>
    <mergeCell ref="X2:AC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DC3F9-DBC9-734A-BBC8-64C32A7AD11C}">
  <sheetPr>
    <pageSetUpPr fitToPage="1"/>
  </sheetPr>
  <dimension ref="A1:AF157"/>
  <sheetViews>
    <sheetView workbookViewId="0">
      <pane xSplit="1" ySplit="4" topLeftCell="B53" activePane="bottomRight" state="frozen"/>
      <selection pane="topRight" activeCell="C1" sqref="C1"/>
      <selection pane="bottomLeft" activeCell="A5" sqref="A5"/>
      <selection pane="bottomRight" activeCell="B95" sqref="B95"/>
    </sheetView>
  </sheetViews>
  <sheetFormatPr baseColWidth="10" defaultColWidth="10.6640625" defaultRowHeight="14" x14ac:dyDescent="0.15"/>
  <cols>
    <col min="1" max="1" width="5.5" style="2" customWidth="1"/>
    <col min="2" max="3" width="5.5" style="3" customWidth="1"/>
    <col min="4" max="4" width="7.83203125" style="3" customWidth="1"/>
    <col min="5" max="6" width="5.5" style="3" customWidth="1"/>
    <col min="7" max="7" width="7.1640625" style="3" customWidth="1"/>
    <col min="8" max="8" width="5.5" style="3" customWidth="1"/>
    <col min="9" max="9" width="6.1640625" style="3" customWidth="1"/>
    <col min="10" max="10" width="5.5" style="1" customWidth="1"/>
    <col min="11" max="12" width="6.83203125" style="1" customWidth="1"/>
    <col min="13" max="13" width="8.1640625" style="1" customWidth="1"/>
    <col min="14" max="14" width="8.33203125" style="1" customWidth="1"/>
    <col min="15" max="15" width="7.33203125" style="1" customWidth="1"/>
    <col min="16" max="16" width="8" style="1" customWidth="1"/>
    <col min="17" max="18" width="7" style="1" customWidth="1"/>
    <col min="19" max="23" width="10.6640625" style="1"/>
    <col min="24" max="24" width="14.5" style="3" customWidth="1"/>
    <col min="25" max="25" width="10.6640625" style="3"/>
    <col min="26" max="26" width="10.6640625" style="33"/>
    <col min="27" max="28" width="10.6640625" style="3"/>
    <col min="29" max="29" width="18.6640625" style="3" customWidth="1"/>
    <col min="30" max="30" width="10.6640625" style="3"/>
    <col min="31" max="31" width="10.6640625" style="1"/>
    <col min="32" max="32" width="14.5" style="1" customWidth="1"/>
    <col min="33" max="16384" width="10.6640625" style="1"/>
  </cols>
  <sheetData>
    <row r="1" spans="1:32" x14ac:dyDescent="0.15">
      <c r="B1" s="49" t="s">
        <v>46</v>
      </c>
      <c r="C1" s="49"/>
      <c r="D1" s="49"/>
      <c r="E1" s="49"/>
      <c r="F1" s="49"/>
      <c r="G1" s="49"/>
      <c r="H1" s="49"/>
      <c r="I1" s="49"/>
      <c r="K1" s="49" t="s">
        <v>24</v>
      </c>
      <c r="L1" s="49"/>
      <c r="M1" s="49"/>
      <c r="N1" s="49"/>
      <c r="O1" s="49"/>
      <c r="P1" s="49"/>
      <c r="Q1" s="49"/>
      <c r="R1" s="49"/>
      <c r="S1" s="50"/>
      <c r="Z1" s="33" t="s">
        <v>49</v>
      </c>
    </row>
    <row r="2" spans="1:32" x14ac:dyDescent="0.15">
      <c r="B2" s="3" t="s">
        <v>14</v>
      </c>
      <c r="C2" s="3" t="s">
        <v>113</v>
      </c>
      <c r="D2" s="3" t="s">
        <v>92</v>
      </c>
      <c r="E2" s="3" t="s">
        <v>25</v>
      </c>
      <c r="F2" s="3" t="s">
        <v>15</v>
      </c>
      <c r="G2" s="3" t="s">
        <v>29</v>
      </c>
      <c r="H2" s="3" t="s">
        <v>26</v>
      </c>
      <c r="I2" s="3" t="s">
        <v>17</v>
      </c>
      <c r="J2" s="2"/>
      <c r="K2" s="3" t="s">
        <v>14</v>
      </c>
      <c r="L2" s="3" t="s">
        <v>113</v>
      </c>
      <c r="M2" s="3" t="s">
        <v>92</v>
      </c>
      <c r="N2" s="4" t="s">
        <v>25</v>
      </c>
      <c r="O2" s="4" t="s">
        <v>15</v>
      </c>
      <c r="P2" s="2" t="s">
        <v>29</v>
      </c>
      <c r="Q2" s="4" t="s">
        <v>16</v>
      </c>
      <c r="R2" s="4" t="s">
        <v>17</v>
      </c>
      <c r="S2" s="46" t="s">
        <v>23</v>
      </c>
      <c r="X2" s="51" t="s">
        <v>38</v>
      </c>
      <c r="Y2" s="51"/>
      <c r="Z2" s="51"/>
      <c r="AA2" s="51"/>
      <c r="AB2" s="51"/>
      <c r="AC2" s="51"/>
    </row>
    <row r="3" spans="1:32" x14ac:dyDescent="0.15">
      <c r="I3" s="3" t="s">
        <v>27</v>
      </c>
      <c r="J3" s="2"/>
      <c r="K3" s="3" t="s">
        <v>18</v>
      </c>
      <c r="L3" s="3"/>
      <c r="M3" s="3"/>
      <c r="N3" s="4" t="s">
        <v>19</v>
      </c>
      <c r="O3" s="4" t="s">
        <v>20</v>
      </c>
      <c r="P3" s="4" t="s">
        <v>21</v>
      </c>
      <c r="Q3" s="4"/>
      <c r="R3" s="4"/>
      <c r="S3" s="46" t="s">
        <v>22</v>
      </c>
      <c r="X3" s="4" t="s">
        <v>30</v>
      </c>
      <c r="Y3" s="4"/>
      <c r="Z3" s="33" t="s">
        <v>31</v>
      </c>
      <c r="AA3" s="6" t="s">
        <v>31</v>
      </c>
      <c r="AB3" s="6" t="s">
        <v>31</v>
      </c>
      <c r="AC3" s="46"/>
    </row>
    <row r="4" spans="1:32" ht="28" x14ac:dyDescent="0.15">
      <c r="B4" s="3" t="s">
        <v>103</v>
      </c>
      <c r="C4" s="3" t="s">
        <v>103</v>
      </c>
      <c r="D4" s="3" t="s">
        <v>103</v>
      </c>
      <c r="E4" s="3" t="s">
        <v>103</v>
      </c>
      <c r="F4" s="3" t="s">
        <v>103</v>
      </c>
      <c r="G4" s="3" t="s">
        <v>105</v>
      </c>
      <c r="H4" s="3" t="s">
        <v>104</v>
      </c>
      <c r="I4" s="3" t="s">
        <v>28</v>
      </c>
      <c r="J4" s="2"/>
      <c r="K4" s="3">
        <v>89</v>
      </c>
      <c r="L4" s="3">
        <v>89</v>
      </c>
      <c r="M4" s="3">
        <v>18</v>
      </c>
      <c r="N4" s="4">
        <v>3</v>
      </c>
      <c r="O4" s="4">
        <v>2</v>
      </c>
      <c r="P4" s="4">
        <v>3</v>
      </c>
      <c r="Q4" s="4">
        <v>3</v>
      </c>
      <c r="R4" s="4">
        <v>1</v>
      </c>
      <c r="S4" s="4"/>
      <c r="X4" s="4" t="s">
        <v>32</v>
      </c>
      <c r="Y4" s="4" t="s">
        <v>33</v>
      </c>
      <c r="Z4" s="40" t="s">
        <v>34</v>
      </c>
      <c r="AA4" s="7" t="s">
        <v>35</v>
      </c>
      <c r="AB4" s="7" t="s">
        <v>36</v>
      </c>
      <c r="AC4" s="46" t="s">
        <v>37</v>
      </c>
      <c r="AE4" s="46" t="s">
        <v>67</v>
      </c>
      <c r="AF4" s="46" t="s">
        <v>68</v>
      </c>
    </row>
    <row r="5" spans="1:32" x14ac:dyDescent="0.15">
      <c r="A5" s="5">
        <v>1860</v>
      </c>
      <c r="J5" s="2"/>
      <c r="K5" s="3"/>
      <c r="L5" s="3"/>
      <c r="M5" s="3"/>
      <c r="N5" s="4"/>
      <c r="O5" s="4"/>
      <c r="P5" s="4"/>
      <c r="Q5" s="4"/>
      <c r="R5" s="4"/>
      <c r="S5" s="4"/>
      <c r="X5" s="4"/>
      <c r="Y5" s="4"/>
      <c r="Z5" s="40"/>
      <c r="AA5" s="7"/>
      <c r="AB5" s="7"/>
      <c r="AC5" s="46"/>
    </row>
    <row r="6" spans="1:32" x14ac:dyDescent="0.15">
      <c r="A6" s="5">
        <v>1861</v>
      </c>
      <c r="J6" s="2"/>
      <c r="K6" s="3"/>
      <c r="L6" s="3"/>
      <c r="M6" s="3"/>
      <c r="N6" s="4"/>
      <c r="O6" s="4"/>
      <c r="P6" s="4"/>
      <c r="Q6" s="4"/>
      <c r="R6" s="4"/>
      <c r="S6" s="4"/>
      <c r="X6" s="4"/>
      <c r="Y6" s="4"/>
      <c r="Z6" s="40"/>
      <c r="AA6" s="7"/>
      <c r="AB6" s="7"/>
      <c r="AC6" s="46"/>
    </row>
    <row r="7" spans="1:32" x14ac:dyDescent="0.15">
      <c r="A7" s="5">
        <v>1862</v>
      </c>
      <c r="J7" s="2"/>
      <c r="K7" s="3"/>
      <c r="L7" s="3"/>
      <c r="M7" s="3"/>
      <c r="N7" s="4"/>
      <c r="O7" s="4"/>
      <c r="P7" s="4"/>
      <c r="Q7" s="4"/>
      <c r="R7" s="4"/>
      <c r="S7" s="4"/>
      <c r="X7" s="4"/>
      <c r="Y7" s="4"/>
      <c r="Z7" s="40"/>
      <c r="AA7" s="7"/>
      <c r="AB7" s="7"/>
      <c r="AC7" s="46"/>
    </row>
    <row r="8" spans="1:32" x14ac:dyDescent="0.15">
      <c r="A8" s="5">
        <v>1863</v>
      </c>
      <c r="J8" s="2"/>
      <c r="K8" s="3"/>
      <c r="L8" s="3"/>
      <c r="M8" s="3"/>
      <c r="N8" s="4"/>
      <c r="O8" s="4"/>
      <c r="P8" s="4"/>
      <c r="Q8" s="4"/>
      <c r="R8" s="4"/>
      <c r="S8" s="4"/>
      <c r="X8" s="4"/>
      <c r="Y8" s="4"/>
      <c r="Z8" s="40"/>
      <c r="AA8" s="7"/>
      <c r="AB8" s="7"/>
      <c r="AC8" s="46"/>
    </row>
    <row r="9" spans="1:32" x14ac:dyDescent="0.15">
      <c r="A9" s="5">
        <v>1864</v>
      </c>
      <c r="J9" s="2"/>
      <c r="K9" s="3"/>
      <c r="L9" s="3"/>
      <c r="M9" s="3"/>
      <c r="N9" s="4"/>
      <c r="O9" s="4"/>
      <c r="P9" s="4"/>
      <c r="Q9" s="4"/>
      <c r="R9" s="4"/>
      <c r="S9" s="4"/>
      <c r="X9" s="4"/>
      <c r="Y9" s="4"/>
      <c r="Z9" s="40"/>
      <c r="AA9" s="7"/>
      <c r="AB9" s="7"/>
      <c r="AC9" s="46"/>
    </row>
    <row r="10" spans="1:32" x14ac:dyDescent="0.15">
      <c r="A10" s="5">
        <v>1865</v>
      </c>
      <c r="J10" s="2"/>
      <c r="K10" s="3"/>
      <c r="L10" s="3"/>
      <c r="M10" s="3"/>
      <c r="N10" s="4"/>
      <c r="O10" s="4"/>
      <c r="P10" s="4"/>
      <c r="Q10" s="4"/>
      <c r="R10" s="4"/>
      <c r="S10" s="4"/>
      <c r="X10" s="4"/>
      <c r="Y10" s="4"/>
      <c r="Z10" s="40"/>
      <c r="AA10" s="7"/>
      <c r="AB10" s="7"/>
      <c r="AC10" s="46"/>
    </row>
    <row r="11" spans="1:32" x14ac:dyDescent="0.15">
      <c r="A11" s="5">
        <v>1866</v>
      </c>
      <c r="J11" s="2"/>
      <c r="K11" s="3"/>
      <c r="L11" s="3"/>
      <c r="M11" s="3"/>
      <c r="N11" s="4"/>
      <c r="O11" s="4"/>
      <c r="P11" s="4"/>
      <c r="Q11" s="4"/>
      <c r="R11" s="4"/>
      <c r="S11" s="4"/>
      <c r="X11" s="4"/>
      <c r="Y11" s="4"/>
      <c r="Z11" s="40"/>
      <c r="AA11" s="7"/>
      <c r="AB11" s="7"/>
      <c r="AC11" s="46"/>
    </row>
    <row r="12" spans="1:32" x14ac:dyDescent="0.15">
      <c r="A12" s="5">
        <v>1867</v>
      </c>
      <c r="J12" s="2"/>
      <c r="K12" s="3"/>
      <c r="L12" s="3"/>
      <c r="M12" s="3"/>
      <c r="N12" s="4"/>
      <c r="O12" s="4"/>
      <c r="P12" s="4"/>
      <c r="Q12" s="4"/>
      <c r="R12" s="4"/>
      <c r="S12" s="4"/>
      <c r="X12" s="4"/>
      <c r="Y12" s="4"/>
      <c r="Z12" s="40"/>
      <c r="AA12" s="7"/>
      <c r="AB12" s="7"/>
      <c r="AC12" s="46"/>
    </row>
    <row r="13" spans="1:32" x14ac:dyDescent="0.15">
      <c r="A13" s="5">
        <v>1868</v>
      </c>
      <c r="J13" s="2"/>
      <c r="K13" s="3"/>
      <c r="L13" s="3"/>
      <c r="M13" s="3"/>
      <c r="N13" s="4"/>
      <c r="O13" s="4"/>
      <c r="P13" s="4"/>
      <c r="Q13" s="4"/>
      <c r="R13" s="4"/>
      <c r="S13" s="4"/>
      <c r="X13" s="4"/>
      <c r="Y13" s="4"/>
      <c r="Z13" s="40"/>
      <c r="AA13" s="7"/>
      <c r="AB13" s="7"/>
      <c r="AC13" s="46"/>
    </row>
    <row r="14" spans="1:32" x14ac:dyDescent="0.15">
      <c r="A14" s="5">
        <v>1869</v>
      </c>
      <c r="J14" s="2"/>
      <c r="K14" s="3"/>
      <c r="L14" s="3"/>
      <c r="M14" s="3"/>
      <c r="N14" s="4"/>
      <c r="O14" s="4"/>
      <c r="P14" s="4"/>
      <c r="Q14" s="4"/>
      <c r="R14" s="4"/>
      <c r="S14" s="4"/>
      <c r="X14" s="4"/>
      <c r="Y14" s="4"/>
      <c r="Z14" s="40"/>
      <c r="AA14" s="7"/>
      <c r="AB14" s="7"/>
      <c r="AC14" s="46"/>
    </row>
    <row r="15" spans="1:32" x14ac:dyDescent="0.15">
      <c r="A15" s="5">
        <v>1870</v>
      </c>
      <c r="J15" s="2"/>
      <c r="K15" s="3"/>
      <c r="L15" s="3"/>
      <c r="M15" s="3"/>
      <c r="N15" s="4"/>
      <c r="O15" s="4"/>
      <c r="P15" s="4"/>
      <c r="Q15" s="4"/>
      <c r="R15" s="4"/>
      <c r="S15" s="4"/>
      <c r="X15" s="4"/>
      <c r="Y15" s="4"/>
      <c r="Z15" s="40"/>
      <c r="AA15" s="7"/>
      <c r="AB15" s="7"/>
      <c r="AC15" s="46"/>
    </row>
    <row r="16" spans="1:32" x14ac:dyDescent="0.15">
      <c r="A16" s="5">
        <v>1871</v>
      </c>
      <c r="J16" s="2"/>
      <c r="K16" s="3"/>
      <c r="L16" s="3"/>
      <c r="M16" s="3"/>
      <c r="N16" s="4"/>
      <c r="O16" s="4"/>
      <c r="P16" s="4"/>
      <c r="Q16" s="4"/>
      <c r="R16" s="4"/>
      <c r="S16" s="4"/>
      <c r="X16" s="4"/>
      <c r="Y16" s="4"/>
      <c r="Z16" s="40"/>
      <c r="AA16" s="7"/>
      <c r="AB16" s="7"/>
      <c r="AC16" s="46"/>
    </row>
    <row r="17" spans="1:32" x14ac:dyDescent="0.15">
      <c r="A17" s="5">
        <v>1872</v>
      </c>
      <c r="J17" s="2"/>
      <c r="K17" s="3"/>
      <c r="L17" s="3"/>
      <c r="M17" s="3"/>
      <c r="N17" s="4"/>
      <c r="O17" s="4"/>
      <c r="P17" s="4"/>
      <c r="Q17" s="4"/>
      <c r="R17" s="4"/>
      <c r="S17" s="4"/>
      <c r="X17" s="4"/>
      <c r="Y17" s="4"/>
      <c r="Z17" s="40"/>
      <c r="AA17" s="7"/>
      <c r="AB17" s="7"/>
      <c r="AC17" s="46"/>
    </row>
    <row r="18" spans="1:32" x14ac:dyDescent="0.15">
      <c r="A18" s="5">
        <v>1873</v>
      </c>
      <c r="J18" s="2"/>
      <c r="K18" s="3"/>
      <c r="L18" s="3"/>
      <c r="M18" s="3"/>
      <c r="N18" s="4"/>
      <c r="O18" s="4"/>
      <c r="P18" s="4"/>
      <c r="Q18" s="4"/>
      <c r="R18" s="4"/>
      <c r="S18" s="4"/>
      <c r="X18" s="4"/>
      <c r="Y18" s="4"/>
      <c r="Z18" s="40"/>
      <c r="AA18" s="7"/>
      <c r="AB18" s="7"/>
      <c r="AC18" s="46"/>
    </row>
    <row r="19" spans="1:32" x14ac:dyDescent="0.15">
      <c r="A19" s="5">
        <v>1874</v>
      </c>
      <c r="J19" s="2"/>
      <c r="K19" s="3"/>
      <c r="L19" s="3"/>
      <c r="M19" s="3"/>
      <c r="N19" s="4"/>
      <c r="O19" s="4"/>
      <c r="P19" s="4"/>
      <c r="Q19" s="4"/>
      <c r="R19" s="4"/>
      <c r="S19" s="4"/>
      <c r="X19" s="4"/>
      <c r="Y19" s="4"/>
      <c r="Z19" s="40"/>
      <c r="AA19" s="7"/>
      <c r="AB19" s="7"/>
      <c r="AC19" s="46"/>
    </row>
    <row r="20" spans="1:32" x14ac:dyDescent="0.15">
      <c r="A20" s="5">
        <v>1875</v>
      </c>
      <c r="J20" s="2"/>
      <c r="K20" s="3"/>
      <c r="L20" s="3"/>
      <c r="M20" s="3"/>
      <c r="N20" s="4"/>
      <c r="O20" s="4"/>
      <c r="P20" s="4"/>
      <c r="Q20" s="4"/>
      <c r="R20" s="4"/>
      <c r="S20" s="4"/>
      <c r="X20" s="4"/>
      <c r="Y20" s="4"/>
      <c r="Z20" s="40"/>
      <c r="AA20" s="7"/>
      <c r="AB20" s="7"/>
      <c r="AC20" s="46"/>
    </row>
    <row r="21" spans="1:32" x14ac:dyDescent="0.15">
      <c r="A21" s="5">
        <v>1876</v>
      </c>
      <c r="J21" s="2"/>
      <c r="K21" s="3"/>
      <c r="L21" s="3"/>
      <c r="M21" s="3"/>
      <c r="N21" s="4"/>
      <c r="O21" s="4"/>
      <c r="P21" s="4"/>
      <c r="Q21" s="4"/>
      <c r="R21" s="4"/>
      <c r="S21" s="4"/>
      <c r="X21" s="4"/>
      <c r="Y21" s="4"/>
      <c r="Z21" s="40"/>
      <c r="AA21" s="7"/>
      <c r="AB21" s="7"/>
      <c r="AC21" s="46"/>
    </row>
    <row r="22" spans="1:32" x14ac:dyDescent="0.15">
      <c r="A22" s="5">
        <v>1877</v>
      </c>
      <c r="J22" s="2"/>
      <c r="K22" s="3"/>
      <c r="L22" s="3"/>
      <c r="M22" s="3"/>
      <c r="N22" s="4"/>
      <c r="O22" s="4"/>
      <c r="P22" s="4"/>
      <c r="Q22" s="4"/>
      <c r="R22" s="4"/>
      <c r="S22" s="4"/>
      <c r="T22" s="1">
        <v>0.77</v>
      </c>
      <c r="X22" s="4"/>
      <c r="Y22" s="4"/>
      <c r="Z22" s="40"/>
      <c r="AA22" s="7"/>
      <c r="AB22" s="7"/>
      <c r="AC22" s="46"/>
    </row>
    <row r="23" spans="1:32" x14ac:dyDescent="0.15">
      <c r="A23" s="5">
        <v>1878</v>
      </c>
      <c r="J23" s="2"/>
      <c r="K23" s="3"/>
      <c r="L23" s="3"/>
      <c r="M23" s="3"/>
      <c r="N23" s="4"/>
      <c r="O23" s="4"/>
      <c r="P23" s="4"/>
      <c r="Q23" s="4"/>
      <c r="R23" s="4"/>
      <c r="S23" s="4"/>
      <c r="X23" s="4"/>
      <c r="Y23" s="4"/>
      <c r="Z23" s="40"/>
      <c r="AA23" s="7"/>
      <c r="AB23" s="7"/>
      <c r="AC23" s="46"/>
    </row>
    <row r="24" spans="1:32" x14ac:dyDescent="0.15">
      <c r="A24" s="5">
        <v>1879</v>
      </c>
      <c r="J24" s="2"/>
      <c r="K24" s="3"/>
      <c r="L24" s="3"/>
      <c r="M24" s="3"/>
      <c r="N24" s="4"/>
      <c r="O24" s="4"/>
      <c r="P24" s="4"/>
      <c r="Q24" s="4"/>
      <c r="R24" s="4"/>
      <c r="S24" s="4"/>
      <c r="X24" s="4"/>
      <c r="Y24" s="4"/>
      <c r="Z24" s="40"/>
      <c r="AA24" s="7"/>
      <c r="AB24" s="7"/>
      <c r="AC24" s="46"/>
      <c r="AD24" s="3">
        <f>1950/2100</f>
        <v>0.9285714285714286</v>
      </c>
    </row>
    <row r="25" spans="1:32" x14ac:dyDescent="0.15">
      <c r="A25" s="5">
        <v>1880</v>
      </c>
    </row>
    <row r="26" spans="1:32" x14ac:dyDescent="0.15">
      <c r="A26" s="5">
        <v>1881</v>
      </c>
    </row>
    <row r="27" spans="1:32" x14ac:dyDescent="0.15">
      <c r="A27" s="5">
        <v>1882</v>
      </c>
      <c r="AC27" s="39">
        <f>AC29*(AE27/AE29)</f>
        <v>0.80590456990735182</v>
      </c>
      <c r="AE27" s="1">
        <v>0.48211771967585459</v>
      </c>
      <c r="AF27" s="1">
        <f>(AE27*0.75)*AD$24</f>
        <v>0.33576055477425587</v>
      </c>
    </row>
    <row r="28" spans="1:32" x14ac:dyDescent="0.15">
      <c r="A28" s="5">
        <v>1883</v>
      </c>
      <c r="AF28" s="1">
        <f t="shared" ref="AF28:AF55" si="0">(AE28*0.75)*AD$24</f>
        <v>0</v>
      </c>
    </row>
    <row r="29" spans="1:32" x14ac:dyDescent="0.15">
      <c r="A29" s="5">
        <v>1884</v>
      </c>
      <c r="AC29" s="39">
        <f>AC31*(AE29/AE31)</f>
        <v>1.2868476196907717</v>
      </c>
      <c r="AE29" s="1">
        <v>0.76983313303080014</v>
      </c>
      <c r="AF29" s="1">
        <f t="shared" si="0"/>
        <v>0.53613378907502163</v>
      </c>
    </row>
    <row r="30" spans="1:32" x14ac:dyDescent="0.15">
      <c r="A30" s="5">
        <v>1885</v>
      </c>
      <c r="Z30" s="33">
        <v>0.157</v>
      </c>
      <c r="AB30" s="3">
        <f>Z30*312</f>
        <v>48.984000000000002</v>
      </c>
      <c r="AF30" s="1">
        <f t="shared" si="0"/>
        <v>0</v>
      </c>
    </row>
    <row r="31" spans="1:32" x14ac:dyDescent="0.15">
      <c r="A31" s="5">
        <v>1886</v>
      </c>
      <c r="Z31" s="33">
        <v>0.154</v>
      </c>
      <c r="AB31" s="3">
        <f t="shared" ref="AB31:AB94" si="1">Z31*312</f>
        <v>48.048000000000002</v>
      </c>
      <c r="AC31" s="39">
        <f>AC32*(AE31/AE32)</f>
        <v>1.2972463883347374</v>
      </c>
      <c r="AE31" s="1">
        <v>0.77605400683306913</v>
      </c>
      <c r="AF31" s="1">
        <f t="shared" si="0"/>
        <v>0.54046618333017316</v>
      </c>
    </row>
    <row r="32" spans="1:32" x14ac:dyDescent="0.15">
      <c r="A32" s="5">
        <v>1887</v>
      </c>
      <c r="B32" s="3">
        <v>4.4572033898305101E-2</v>
      </c>
      <c r="C32" s="3">
        <v>2.2934412510683691E-2</v>
      </c>
      <c r="D32" s="3">
        <v>2.7133333333333336E-2</v>
      </c>
      <c r="E32" s="3">
        <v>0.16406212632806269</v>
      </c>
      <c r="F32" s="3">
        <v>0.12916666666666668</v>
      </c>
      <c r="G32" s="3">
        <v>3.8044610009314771E-2</v>
      </c>
      <c r="H32" s="3">
        <v>3.6470588235294116E-2</v>
      </c>
      <c r="K32" s="1">
        <f t="shared" ref="K32:Q47" si="2">B32*K$4</f>
        <v>3.9669110169491542</v>
      </c>
      <c r="L32" s="1">
        <f t="shared" si="2"/>
        <v>2.0411627134508485</v>
      </c>
      <c r="M32" s="1">
        <f t="shared" si="2"/>
        <v>0.48840000000000006</v>
      </c>
      <c r="N32" s="1">
        <f t="shared" si="2"/>
        <v>0.49218637898418804</v>
      </c>
      <c r="O32" s="1">
        <f t="shared" si="2"/>
        <v>0.25833333333333336</v>
      </c>
      <c r="P32" s="1">
        <f t="shared" si="2"/>
        <v>0.11413383002794431</v>
      </c>
      <c r="Q32" s="1">
        <f t="shared" si="2"/>
        <v>0.10941176470588235</v>
      </c>
      <c r="S32" s="1">
        <f>SUM(K32:R32)</f>
        <v>7.4705390374513518</v>
      </c>
      <c r="T32" s="1">
        <f>T22*U32</f>
        <v>1.1935</v>
      </c>
      <c r="U32" s="1">
        <v>1.55</v>
      </c>
      <c r="X32" s="3">
        <f>S32*1.26</f>
        <v>9.4128791871887039</v>
      </c>
      <c r="Y32" s="3">
        <f>X32*4</f>
        <v>37.651516748754815</v>
      </c>
      <c r="Z32" s="33">
        <v>0.16</v>
      </c>
      <c r="AB32" s="3">
        <f t="shared" si="1"/>
        <v>49.92</v>
      </c>
      <c r="AC32" s="3">
        <f t="shared" ref="AC32:AC37" si="3">AB32/Y32</f>
        <v>1.3258430021056435</v>
      </c>
      <c r="AE32" s="1">
        <v>0.79316140978930927</v>
      </c>
      <c r="AF32" s="1">
        <f t="shared" si="0"/>
        <v>0.55238026753184044</v>
      </c>
    </row>
    <row r="33" spans="1:32" x14ac:dyDescent="0.15">
      <c r="A33" s="5">
        <v>1888</v>
      </c>
      <c r="B33" s="3">
        <v>4.1354519774011313E-2</v>
      </c>
      <c r="C33" s="3">
        <v>2.9179710196659336E-2</v>
      </c>
      <c r="D33" s="3">
        <v>2.64E-2</v>
      </c>
      <c r="E33" s="3">
        <v>0.15221900043601572</v>
      </c>
      <c r="F33" s="3">
        <v>0.13083333333333333</v>
      </c>
      <c r="G33" s="3">
        <v>3.5298289966179522E-2</v>
      </c>
      <c r="H33" s="3">
        <v>3.6470588235294116E-2</v>
      </c>
      <c r="K33" s="1">
        <f t="shared" si="2"/>
        <v>3.6805522598870066</v>
      </c>
      <c r="L33" s="1">
        <f t="shared" si="2"/>
        <v>2.5969942075026808</v>
      </c>
      <c r="M33" s="1">
        <f t="shared" si="2"/>
        <v>0.47520000000000001</v>
      </c>
      <c r="N33" s="1">
        <f t="shared" si="2"/>
        <v>0.45665700130804715</v>
      </c>
      <c r="O33" s="1">
        <f t="shared" si="2"/>
        <v>0.26166666666666666</v>
      </c>
      <c r="P33" s="1">
        <f t="shared" si="2"/>
        <v>0.10589486989853857</v>
      </c>
      <c r="Q33" s="1">
        <f t="shared" si="2"/>
        <v>0.10941176470588235</v>
      </c>
      <c r="S33" s="1">
        <f t="shared" ref="S33:S96" si="4">SUM(K33:R33)</f>
        <v>7.6863767699688212</v>
      </c>
      <c r="T33" s="1">
        <f>T32/S32</f>
        <v>0.15976089463112883</v>
      </c>
      <c r="X33" s="3">
        <f t="shared" ref="X33:X68" si="5">S33*1.26</f>
        <v>9.6848347301607145</v>
      </c>
      <c r="Y33" s="3">
        <f t="shared" ref="Y33:Y37" si="6">X33*4</f>
        <v>38.739338920642858</v>
      </c>
      <c r="AC33" s="39">
        <f>AC34*(AE33/AE34)</f>
        <v>1.3024919816658407</v>
      </c>
      <c r="AE33" s="1">
        <v>0.80560315739384747</v>
      </c>
      <c r="AF33" s="1">
        <f t="shared" si="0"/>
        <v>0.56104505604214383</v>
      </c>
    </row>
    <row r="34" spans="1:32" x14ac:dyDescent="0.15">
      <c r="A34" s="5">
        <v>1889</v>
      </c>
      <c r="B34" s="3">
        <v>5.2615819209039558E-2</v>
      </c>
      <c r="C34" s="3">
        <v>4.2772416924959283E-2</v>
      </c>
      <c r="D34" s="3">
        <v>3.2800000000000003E-2</v>
      </c>
      <c r="E34" s="3">
        <v>0.19366994105818014</v>
      </c>
      <c r="F34" s="3">
        <v>0.15016666666666667</v>
      </c>
      <c r="G34" s="3">
        <v>4.4910410117152889E-2</v>
      </c>
      <c r="H34" s="3">
        <v>3.7647058823529415E-2</v>
      </c>
      <c r="K34" s="1">
        <f t="shared" si="2"/>
        <v>4.682807909604521</v>
      </c>
      <c r="L34" s="1">
        <f t="shared" si="2"/>
        <v>3.8067451063213764</v>
      </c>
      <c r="M34" s="1">
        <f t="shared" si="2"/>
        <v>0.59040000000000004</v>
      </c>
      <c r="N34" s="1">
        <f t="shared" si="2"/>
        <v>0.58100982317454042</v>
      </c>
      <c r="O34" s="1">
        <f t="shared" si="2"/>
        <v>0.30033333333333334</v>
      </c>
      <c r="P34" s="1">
        <f t="shared" si="2"/>
        <v>0.13473123035145868</v>
      </c>
      <c r="Q34" s="1">
        <f t="shared" si="2"/>
        <v>0.11294117647058824</v>
      </c>
      <c r="S34" s="1">
        <f t="shared" si="4"/>
        <v>10.208968579255819</v>
      </c>
      <c r="X34" s="3">
        <f t="shared" si="5"/>
        <v>12.863300409862331</v>
      </c>
      <c r="Y34" s="3">
        <f t="shared" si="6"/>
        <v>51.453201639449325</v>
      </c>
      <c r="AC34" s="39">
        <f t="shared" ref="AC34:AC36" si="7">AC35*(AE34/AE35)</f>
        <v>1.1541386478467581</v>
      </c>
      <c r="AE34" s="1">
        <v>0.71384526881037824</v>
      </c>
      <c r="AF34" s="1">
        <f t="shared" si="0"/>
        <v>0.49714224077865626</v>
      </c>
    </row>
    <row r="35" spans="1:32" x14ac:dyDescent="0.15">
      <c r="A35" s="5">
        <v>1890</v>
      </c>
      <c r="B35" s="3">
        <v>7.7125706214689282E-2</v>
      </c>
      <c r="C35" s="3">
        <v>3.6002304307389037E-2</v>
      </c>
      <c r="D35" s="3">
        <v>3.6333333333333336E-2</v>
      </c>
      <c r="E35" s="3">
        <v>0.28388669417700868</v>
      </c>
      <c r="F35" s="3">
        <v>0.14433333333333334</v>
      </c>
      <c r="G35" s="3">
        <v>6.5830906916330229E-2</v>
      </c>
      <c r="H35" s="3">
        <v>3.7647058823529415E-2</v>
      </c>
      <c r="K35" s="1">
        <f t="shared" si="2"/>
        <v>6.8641878531073459</v>
      </c>
      <c r="L35" s="1">
        <f t="shared" si="2"/>
        <v>3.2042050833576243</v>
      </c>
      <c r="M35" s="1">
        <f t="shared" si="2"/>
        <v>0.65400000000000003</v>
      </c>
      <c r="N35" s="1">
        <f t="shared" si="2"/>
        <v>0.8516600825310261</v>
      </c>
      <c r="O35" s="1">
        <f t="shared" si="2"/>
        <v>0.28866666666666668</v>
      </c>
      <c r="P35" s="1">
        <f t="shared" si="2"/>
        <v>0.19749272074899069</v>
      </c>
      <c r="Q35" s="1">
        <f t="shared" si="2"/>
        <v>0.11294117647058824</v>
      </c>
      <c r="S35" s="1">
        <f t="shared" si="4"/>
        <v>12.173153582882241</v>
      </c>
      <c r="X35" s="3">
        <f t="shared" si="5"/>
        <v>15.338173514431624</v>
      </c>
      <c r="Y35" s="3">
        <f t="shared" si="6"/>
        <v>61.352694057726495</v>
      </c>
      <c r="AC35" s="39">
        <f t="shared" si="7"/>
        <v>0.92029356233532367</v>
      </c>
      <c r="AE35" s="1">
        <v>0.569209952907622</v>
      </c>
      <c r="AF35" s="1">
        <f t="shared" si="0"/>
        <v>0.3964140743463796</v>
      </c>
    </row>
    <row r="36" spans="1:32" x14ac:dyDescent="0.15">
      <c r="A36" s="5">
        <v>1891</v>
      </c>
      <c r="B36" s="3">
        <v>6.4918079096045203E-2</v>
      </c>
      <c r="C36" s="3">
        <v>3.6737045211621466E-2</v>
      </c>
      <c r="D36" s="3">
        <v>3.4133333333333335E-2</v>
      </c>
      <c r="E36" s="3">
        <v>0.2389524812336539</v>
      </c>
      <c r="F36" s="3">
        <v>0.13016666666666665</v>
      </c>
      <c r="G36" s="3">
        <v>5.5411045576199421E-2</v>
      </c>
      <c r="H36" s="3">
        <v>3.5294117647058823E-2</v>
      </c>
      <c r="K36" s="1">
        <f t="shared" si="2"/>
        <v>5.7777090395480233</v>
      </c>
      <c r="L36" s="1">
        <f t="shared" si="2"/>
        <v>3.2695970238343106</v>
      </c>
      <c r="M36" s="1">
        <f t="shared" si="2"/>
        <v>0.61440000000000006</v>
      </c>
      <c r="N36" s="1">
        <f t="shared" si="2"/>
        <v>0.71685744370096172</v>
      </c>
      <c r="O36" s="1">
        <f t="shared" si="2"/>
        <v>0.26033333333333331</v>
      </c>
      <c r="P36" s="1">
        <f t="shared" si="2"/>
        <v>0.16623313672859827</v>
      </c>
      <c r="Q36" s="1">
        <f t="shared" si="2"/>
        <v>0.10588235294117647</v>
      </c>
      <c r="S36" s="1">
        <f t="shared" si="4"/>
        <v>10.911012330086402</v>
      </c>
      <c r="X36" s="3">
        <f t="shared" si="5"/>
        <v>13.747875535908866</v>
      </c>
      <c r="Y36" s="3">
        <f t="shared" si="6"/>
        <v>54.991502143635465</v>
      </c>
      <c r="AC36" s="39">
        <f>AC37*(AE36/AE37)</f>
        <v>1.0598462746566635</v>
      </c>
      <c r="AE36" s="1">
        <v>0.65552457691410548</v>
      </c>
      <c r="AF36" s="1">
        <f t="shared" si="0"/>
        <v>0.45652604463660917</v>
      </c>
    </row>
    <row r="37" spans="1:32" x14ac:dyDescent="0.15">
      <c r="A37" s="5">
        <v>1892</v>
      </c>
      <c r="B37" s="3">
        <v>6.624293785310735E-2</v>
      </c>
      <c r="C37" s="3">
        <v>3.7156897156897142E-2</v>
      </c>
      <c r="D37" s="3">
        <v>3.373333333333333E-2</v>
      </c>
      <c r="E37" s="3">
        <v>0.24382906248332031</v>
      </c>
      <c r="F37" s="3">
        <v>0.13450000000000001</v>
      </c>
      <c r="G37" s="3">
        <v>5.6541883241019816E-2</v>
      </c>
      <c r="H37" s="3">
        <v>3.6470588235294116E-2</v>
      </c>
      <c r="K37" s="1">
        <f t="shared" si="2"/>
        <v>5.8956214689265538</v>
      </c>
      <c r="L37" s="1">
        <f t="shared" si="2"/>
        <v>3.3069638469638458</v>
      </c>
      <c r="M37" s="1">
        <f t="shared" si="2"/>
        <v>0.60719999999999996</v>
      </c>
      <c r="N37" s="1">
        <f t="shared" si="2"/>
        <v>0.73148718744996089</v>
      </c>
      <c r="O37" s="1">
        <f t="shared" si="2"/>
        <v>0.26900000000000002</v>
      </c>
      <c r="P37" s="1">
        <f t="shared" si="2"/>
        <v>0.16962564972305944</v>
      </c>
      <c r="Q37" s="1">
        <f t="shared" si="2"/>
        <v>0.10941176470588235</v>
      </c>
      <c r="S37" s="1">
        <f t="shared" si="4"/>
        <v>11.089309917769302</v>
      </c>
      <c r="X37" s="3">
        <f t="shared" si="5"/>
        <v>13.972530496389322</v>
      </c>
      <c r="Y37" s="3">
        <f t="shared" si="6"/>
        <v>55.890121985557286</v>
      </c>
      <c r="Z37" s="33">
        <v>0.184</v>
      </c>
      <c r="AB37" s="3">
        <f t="shared" si="1"/>
        <v>57.408000000000001</v>
      </c>
      <c r="AC37" s="3">
        <f t="shared" si="3"/>
        <v>1.0271582519507643</v>
      </c>
      <c r="AE37" s="1">
        <v>0.63530673705673102</v>
      </c>
      <c r="AF37" s="1">
        <f t="shared" si="0"/>
        <v>0.44244576330736624</v>
      </c>
    </row>
    <row r="38" spans="1:32" x14ac:dyDescent="0.15">
      <c r="A38" s="5">
        <v>1893</v>
      </c>
      <c r="B38" s="3">
        <v>6.7000000000000004E-2</v>
      </c>
      <c r="C38" s="3">
        <v>4.4366444366444345E-2</v>
      </c>
      <c r="D38" s="3">
        <v>3.6466666666666668E-2</v>
      </c>
      <c r="E38" s="3">
        <v>0.24661568034027254</v>
      </c>
      <c r="F38" s="3">
        <v>0.14633333333333332</v>
      </c>
      <c r="G38" s="3">
        <v>5.7188076192345755E-2</v>
      </c>
      <c r="H38" s="3">
        <v>3.6470588235294116E-2</v>
      </c>
      <c r="K38" s="1">
        <f t="shared" si="2"/>
        <v>5.9630000000000001</v>
      </c>
      <c r="L38" s="1">
        <f t="shared" si="2"/>
        <v>3.9486135486135465</v>
      </c>
      <c r="M38" s="1">
        <f t="shared" si="2"/>
        <v>0.65639999999999998</v>
      </c>
      <c r="N38" s="1">
        <f t="shared" si="2"/>
        <v>0.73984704102081755</v>
      </c>
      <c r="O38" s="1">
        <f t="shared" si="2"/>
        <v>0.29266666666666663</v>
      </c>
      <c r="P38" s="1">
        <f t="shared" si="2"/>
        <v>0.17156422857703726</v>
      </c>
      <c r="Q38" s="1">
        <f t="shared" si="2"/>
        <v>0.10941176470588235</v>
      </c>
      <c r="S38" s="1">
        <f t="shared" si="4"/>
        <v>11.88150324958395</v>
      </c>
      <c r="X38" s="3">
        <f t="shared" si="5"/>
        <v>14.970694094475778</v>
      </c>
      <c r="Y38" s="3">
        <f>X38*4</f>
        <v>59.882776377903113</v>
      </c>
      <c r="AC38" s="39">
        <f>AC37*(AE38/AE37)</f>
        <v>1.0334444101634372</v>
      </c>
      <c r="AE38" s="1">
        <v>0.63919478318314926</v>
      </c>
      <c r="AF38" s="1">
        <f t="shared" si="0"/>
        <v>0.44515350971683609</v>
      </c>
    </row>
    <row r="39" spans="1:32" x14ac:dyDescent="0.15">
      <c r="A39" s="5">
        <v>1894</v>
      </c>
      <c r="B39" s="3">
        <v>0.08</v>
      </c>
      <c r="C39" s="3">
        <v>4.4366444366444345E-2</v>
      </c>
      <c r="D39" s="3">
        <v>3.78E-2</v>
      </c>
      <c r="E39" s="3">
        <v>0.2944664839883851</v>
      </c>
      <c r="F39" s="3">
        <v>0.16183333333333336</v>
      </c>
      <c r="G39" s="3">
        <v>6.8284270080412837E-2</v>
      </c>
      <c r="H39" s="3">
        <v>3.5294117647058823E-2</v>
      </c>
      <c r="K39" s="1">
        <f t="shared" si="2"/>
        <v>7.12</v>
      </c>
      <c r="L39" s="1">
        <f t="shared" si="2"/>
        <v>3.9486135486135465</v>
      </c>
      <c r="M39" s="1">
        <f t="shared" si="2"/>
        <v>0.6804</v>
      </c>
      <c r="N39" s="1">
        <f t="shared" si="2"/>
        <v>0.88339945196515535</v>
      </c>
      <c r="O39" s="1">
        <f t="shared" si="2"/>
        <v>0.32366666666666671</v>
      </c>
      <c r="P39" s="1">
        <f t="shared" si="2"/>
        <v>0.20485281024123853</v>
      </c>
      <c r="Q39" s="1">
        <f t="shared" si="2"/>
        <v>0.10588235294117647</v>
      </c>
      <c r="S39" s="1">
        <f t="shared" si="4"/>
        <v>13.266814830427784</v>
      </c>
      <c r="X39" s="3">
        <f t="shared" si="5"/>
        <v>16.716186686339007</v>
      </c>
      <c r="Y39" s="3">
        <f t="shared" ref="Y39:Y102" si="8">X39*4</f>
        <v>66.86474674535603</v>
      </c>
      <c r="Z39" s="33">
        <v>0.20599999999999999</v>
      </c>
      <c r="AB39" s="3">
        <f t="shared" si="1"/>
        <v>64.271999999999991</v>
      </c>
      <c r="AC39" s="3">
        <f>AB39/Y39</f>
        <v>0.96122401008665881</v>
      </c>
      <c r="AE39" s="1">
        <v>0.75008000422005527</v>
      </c>
      <c r="AF39" s="1">
        <f t="shared" si="0"/>
        <v>0.52237714579610994</v>
      </c>
    </row>
    <row r="40" spans="1:32" x14ac:dyDescent="0.15">
      <c r="A40" s="5">
        <v>1895</v>
      </c>
      <c r="B40" s="3">
        <v>0.08</v>
      </c>
      <c r="C40" s="3">
        <v>4.7139347139347115E-2</v>
      </c>
      <c r="D40" s="3">
        <v>3.9133333333333332E-2</v>
      </c>
      <c r="E40" s="3">
        <v>0.2944664839883851</v>
      </c>
      <c r="F40" s="3">
        <v>0.15616666666666665</v>
      </c>
      <c r="G40" s="3">
        <v>6.8284270080412837E-2</v>
      </c>
      <c r="H40" s="3">
        <v>3.5294117647058823E-2</v>
      </c>
      <c r="K40" s="1">
        <f t="shared" si="2"/>
        <v>7.12</v>
      </c>
      <c r="L40" s="1">
        <f t="shared" si="2"/>
        <v>4.1954018954018935</v>
      </c>
      <c r="M40" s="1">
        <f t="shared" si="2"/>
        <v>0.70440000000000003</v>
      </c>
      <c r="N40" s="1">
        <f t="shared" si="2"/>
        <v>0.88339945196515535</v>
      </c>
      <c r="O40" s="1">
        <f t="shared" si="2"/>
        <v>0.3123333333333333</v>
      </c>
      <c r="P40" s="1">
        <f t="shared" si="2"/>
        <v>0.20485281024123853</v>
      </c>
      <c r="Q40" s="1">
        <f t="shared" si="2"/>
        <v>0.10588235294117647</v>
      </c>
      <c r="S40" s="1">
        <f t="shared" si="4"/>
        <v>13.526269843882798</v>
      </c>
      <c r="X40" s="3">
        <f t="shared" si="5"/>
        <v>17.043100003292324</v>
      </c>
      <c r="Y40" s="3">
        <f t="shared" si="8"/>
        <v>68.172400013169295</v>
      </c>
      <c r="Z40" s="33">
        <v>0.221</v>
      </c>
      <c r="AB40" s="3">
        <f t="shared" si="1"/>
        <v>68.951999999999998</v>
      </c>
      <c r="AC40" s="3">
        <f t="shared" ref="AC40:AC103" si="9">AB40/Y40</f>
        <v>1.0114357127911018</v>
      </c>
      <c r="AE40" s="1">
        <v>0.78579809965910563</v>
      </c>
      <c r="AF40" s="1">
        <f t="shared" si="0"/>
        <v>0.5472522479768771</v>
      </c>
    </row>
    <row r="41" spans="1:32" x14ac:dyDescent="0.15">
      <c r="A41" s="5">
        <v>1896</v>
      </c>
      <c r="B41" s="3">
        <v>8.4999999999999992E-2</v>
      </c>
      <c r="C41" s="3">
        <v>5.8785538785538771E-2</v>
      </c>
      <c r="D41" s="3">
        <v>4.2799999999999998E-2</v>
      </c>
      <c r="E41" s="3">
        <v>0.31287063923765912</v>
      </c>
      <c r="F41" s="3">
        <v>0.16266666666666665</v>
      </c>
      <c r="G41" s="3">
        <v>7.2552036960438632E-2</v>
      </c>
      <c r="H41" s="3">
        <v>3.7647058823529415E-2</v>
      </c>
      <c r="K41" s="1">
        <f t="shared" si="2"/>
        <v>7.5649999999999995</v>
      </c>
      <c r="L41" s="1">
        <f t="shared" si="2"/>
        <v>5.2319129519129506</v>
      </c>
      <c r="M41" s="1">
        <f t="shared" si="2"/>
        <v>0.77039999999999997</v>
      </c>
      <c r="N41" s="1">
        <f t="shared" si="2"/>
        <v>0.93861191771297736</v>
      </c>
      <c r="O41" s="1">
        <f t="shared" si="2"/>
        <v>0.32533333333333331</v>
      </c>
      <c r="P41" s="1">
        <f t="shared" si="2"/>
        <v>0.2176561108813159</v>
      </c>
      <c r="Q41" s="1">
        <f t="shared" si="2"/>
        <v>0.11294117647058824</v>
      </c>
      <c r="S41" s="1">
        <f t="shared" si="4"/>
        <v>15.161855490311167</v>
      </c>
      <c r="X41" s="3">
        <f t="shared" si="5"/>
        <v>19.10393791779207</v>
      </c>
      <c r="Y41" s="3">
        <f t="shared" si="8"/>
        <v>76.41575167116828</v>
      </c>
      <c r="Z41" s="33">
        <v>0.26200000000000001</v>
      </c>
      <c r="AB41" s="3">
        <f t="shared" si="1"/>
        <v>81.744</v>
      </c>
      <c r="AC41" s="3">
        <f t="shared" si="9"/>
        <v>1.0697270943791823</v>
      </c>
      <c r="AE41" s="1">
        <v>0.87404280603793572</v>
      </c>
      <c r="AF41" s="1">
        <f t="shared" si="0"/>
        <v>0.60870838277641959</v>
      </c>
    </row>
    <row r="42" spans="1:32" x14ac:dyDescent="0.15">
      <c r="A42" s="5">
        <v>1897</v>
      </c>
      <c r="B42" s="3">
        <v>0.10600000000000001</v>
      </c>
      <c r="C42" s="3">
        <v>7.1540891540891521E-2</v>
      </c>
      <c r="D42" s="3">
        <v>5.28E-2</v>
      </c>
      <c r="E42" s="3">
        <v>0.39016809128461027</v>
      </c>
      <c r="F42" s="3">
        <v>0.16666666666666666</v>
      </c>
      <c r="G42" s="3">
        <v>9.0476657856547016E-2</v>
      </c>
      <c r="H42" s="3">
        <v>4.3529411764705879E-2</v>
      </c>
      <c r="K42" s="1">
        <f t="shared" si="2"/>
        <v>9.4340000000000011</v>
      </c>
      <c r="L42" s="1">
        <f t="shared" si="2"/>
        <v>6.3671393471393456</v>
      </c>
      <c r="M42" s="1">
        <f t="shared" si="2"/>
        <v>0.95040000000000002</v>
      </c>
      <c r="N42" s="1">
        <f t="shared" si="2"/>
        <v>1.1705042738538309</v>
      </c>
      <c r="O42" s="1">
        <f t="shared" si="2"/>
        <v>0.33333333333333331</v>
      </c>
      <c r="P42" s="1">
        <f t="shared" si="2"/>
        <v>0.27142997356964105</v>
      </c>
      <c r="Q42" s="1">
        <f t="shared" si="2"/>
        <v>0.13058823529411764</v>
      </c>
      <c r="S42" s="1">
        <f t="shared" si="4"/>
        <v>18.657395163190266</v>
      </c>
      <c r="X42" s="3">
        <f t="shared" si="5"/>
        <v>23.508317905619734</v>
      </c>
      <c r="Y42" s="3">
        <f t="shared" si="8"/>
        <v>94.033271622478935</v>
      </c>
      <c r="Z42" s="33">
        <v>0.28599999999999998</v>
      </c>
      <c r="AB42" s="3">
        <f t="shared" si="1"/>
        <v>89.231999999999999</v>
      </c>
      <c r="AC42" s="3">
        <f t="shared" si="9"/>
        <v>0.94894071492317222</v>
      </c>
      <c r="AE42" s="1">
        <v>0.7547974885233264</v>
      </c>
      <c r="AF42" s="1">
        <f t="shared" si="0"/>
        <v>0.52566253665017371</v>
      </c>
    </row>
    <row r="43" spans="1:32" x14ac:dyDescent="0.15">
      <c r="A43" s="5">
        <v>1898</v>
      </c>
      <c r="B43" s="3">
        <v>0.129</v>
      </c>
      <c r="C43" s="3">
        <v>4.8248508248508237E-2</v>
      </c>
      <c r="D43" s="3">
        <v>5.8533333333333326E-2</v>
      </c>
      <c r="E43" s="3">
        <v>0.47482720543127099</v>
      </c>
      <c r="F43" s="3">
        <v>0.16966666666666666</v>
      </c>
      <c r="G43" s="3">
        <v>0.1101083855046657</v>
      </c>
      <c r="H43" s="3">
        <v>4.1176470588235294E-2</v>
      </c>
      <c r="K43" s="1">
        <f t="shared" si="2"/>
        <v>11.481</v>
      </c>
      <c r="L43" s="1">
        <f t="shared" si="2"/>
        <v>4.2941172341172331</v>
      </c>
      <c r="M43" s="1">
        <f t="shared" si="2"/>
        <v>1.0535999999999999</v>
      </c>
      <c r="N43" s="1">
        <f t="shared" si="2"/>
        <v>1.424481616293813</v>
      </c>
      <c r="O43" s="1">
        <f t="shared" si="2"/>
        <v>0.33933333333333332</v>
      </c>
      <c r="P43" s="1">
        <f t="shared" si="2"/>
        <v>0.33032515651399708</v>
      </c>
      <c r="Q43" s="1">
        <f t="shared" si="2"/>
        <v>0.12352941176470589</v>
      </c>
      <c r="S43" s="1">
        <f t="shared" si="4"/>
        <v>19.046386752023082</v>
      </c>
      <c r="X43" s="3">
        <f t="shared" si="5"/>
        <v>23.998447307549082</v>
      </c>
      <c r="Y43" s="3">
        <f t="shared" si="8"/>
        <v>95.993789230196327</v>
      </c>
      <c r="Z43" s="33">
        <v>0.32700000000000001</v>
      </c>
      <c r="AB43" s="3">
        <f t="shared" si="1"/>
        <v>102.024</v>
      </c>
      <c r="AC43" s="3">
        <f t="shared" si="9"/>
        <v>1.062818759611031</v>
      </c>
      <c r="AE43" s="1">
        <v>0.73097497642707521</v>
      </c>
      <c r="AF43" s="1">
        <f t="shared" si="0"/>
        <v>0.50907185858314175</v>
      </c>
    </row>
    <row r="44" spans="1:32" x14ac:dyDescent="0.15">
      <c r="A44" s="5">
        <v>1899</v>
      </c>
      <c r="B44" s="3">
        <v>8.6999999999999994E-2</v>
      </c>
      <c r="C44" s="3">
        <v>5.9894699894699893E-2</v>
      </c>
      <c r="D44" s="3">
        <v>5.6066666666666667E-2</v>
      </c>
      <c r="E44" s="3">
        <v>0.3202323013373688</v>
      </c>
      <c r="F44" s="3">
        <v>0.16316666666666665</v>
      </c>
      <c r="G44" s="3">
        <v>7.4259143712448961E-2</v>
      </c>
      <c r="H44" s="3">
        <v>4.2352941176470586E-2</v>
      </c>
      <c r="K44" s="1">
        <f t="shared" si="2"/>
        <v>7.7429999999999994</v>
      </c>
      <c r="L44" s="1">
        <f t="shared" si="2"/>
        <v>5.3306282906282902</v>
      </c>
      <c r="M44" s="1">
        <f t="shared" si="2"/>
        <v>1.0092000000000001</v>
      </c>
      <c r="N44" s="1">
        <f t="shared" si="2"/>
        <v>0.96069690401210639</v>
      </c>
      <c r="O44" s="1">
        <f t="shared" si="2"/>
        <v>0.32633333333333331</v>
      </c>
      <c r="P44" s="1">
        <f t="shared" si="2"/>
        <v>0.22277743113734688</v>
      </c>
      <c r="Q44" s="1">
        <f t="shared" si="2"/>
        <v>0.12705882352941175</v>
      </c>
      <c r="S44" s="1">
        <f t="shared" si="4"/>
        <v>15.719694782640486</v>
      </c>
      <c r="X44" s="3">
        <f t="shared" si="5"/>
        <v>19.806815426127013</v>
      </c>
      <c r="Y44" s="3">
        <f t="shared" si="8"/>
        <v>79.227261704508052</v>
      </c>
      <c r="Z44" s="33">
        <v>0.34399999999999997</v>
      </c>
      <c r="AB44" s="3">
        <f t="shared" si="1"/>
        <v>107.32799999999999</v>
      </c>
      <c r="AC44" s="3">
        <f t="shared" si="9"/>
        <v>1.354685214292759</v>
      </c>
      <c r="AE44" s="1">
        <v>1.1167036734967437</v>
      </c>
      <c r="AF44" s="1">
        <f t="shared" si="0"/>
        <v>0.7777043440423751</v>
      </c>
    </row>
    <row r="45" spans="1:32" x14ac:dyDescent="0.15">
      <c r="A45" s="5">
        <v>1900</v>
      </c>
      <c r="B45" s="3">
        <v>0.10800000000000001</v>
      </c>
      <c r="C45" s="3">
        <v>6.1558441558441562E-2</v>
      </c>
      <c r="D45" s="3">
        <v>5.4400000000000004E-2</v>
      </c>
      <c r="E45" s="3">
        <v>0.39752975338431995</v>
      </c>
      <c r="F45" s="3">
        <v>0.16699999999999998</v>
      </c>
      <c r="G45" s="3">
        <v>9.2183764608557345E-2</v>
      </c>
      <c r="H45" s="3">
        <v>4.3529411764705879E-2</v>
      </c>
      <c r="K45" s="1">
        <f t="shared" si="2"/>
        <v>9.6120000000000019</v>
      </c>
      <c r="L45" s="1">
        <f t="shared" si="2"/>
        <v>5.4787012987012993</v>
      </c>
      <c r="M45" s="1">
        <f t="shared" si="2"/>
        <v>0.97920000000000007</v>
      </c>
      <c r="N45" s="1">
        <f t="shared" si="2"/>
        <v>1.19258926015296</v>
      </c>
      <c r="O45" s="1">
        <f t="shared" si="2"/>
        <v>0.33399999999999996</v>
      </c>
      <c r="P45" s="1">
        <f t="shared" si="2"/>
        <v>0.27655129382567201</v>
      </c>
      <c r="Q45" s="1">
        <f t="shared" si="2"/>
        <v>0.13058823529411764</v>
      </c>
      <c r="S45" s="1">
        <f t="shared" si="4"/>
        <v>18.003630087974049</v>
      </c>
      <c r="X45" s="3">
        <f t="shared" si="5"/>
        <v>22.684573910847302</v>
      </c>
      <c r="Y45" s="3">
        <f t="shared" si="8"/>
        <v>90.738295643389208</v>
      </c>
      <c r="Z45" s="33">
        <v>0.37</v>
      </c>
      <c r="AB45" s="3">
        <f t="shared" si="1"/>
        <v>115.44</v>
      </c>
      <c r="AC45" s="3">
        <f t="shared" si="9"/>
        <v>1.272230199845179</v>
      </c>
      <c r="AE45" s="1">
        <v>0.97894039351471074</v>
      </c>
      <c r="AF45" s="1">
        <f t="shared" si="0"/>
        <v>0.68176205976917359</v>
      </c>
    </row>
    <row r="46" spans="1:32" x14ac:dyDescent="0.15">
      <c r="A46" s="5">
        <v>1901</v>
      </c>
      <c r="B46" s="3">
        <v>0.11100000000000002</v>
      </c>
      <c r="C46" s="3">
        <v>5.2857142857142859E-2</v>
      </c>
      <c r="D46" s="3">
        <v>4.9533333333333332E-2</v>
      </c>
      <c r="E46" s="3">
        <v>0.40857224653388441</v>
      </c>
      <c r="F46" s="3">
        <v>0.17933333333333332</v>
      </c>
      <c r="G46" s="3">
        <v>9.4744424736572838E-2</v>
      </c>
      <c r="H46" s="3">
        <v>4.4705882352941179E-2</v>
      </c>
      <c r="K46" s="1">
        <f t="shared" si="2"/>
        <v>9.8790000000000013</v>
      </c>
      <c r="L46" s="1">
        <f t="shared" si="2"/>
        <v>4.7042857142857146</v>
      </c>
      <c r="M46" s="1">
        <f t="shared" si="2"/>
        <v>0.89159999999999995</v>
      </c>
      <c r="N46" s="1">
        <f t="shared" si="2"/>
        <v>1.2257167396016533</v>
      </c>
      <c r="O46" s="1">
        <f t="shared" si="2"/>
        <v>0.35866666666666663</v>
      </c>
      <c r="P46" s="1">
        <f t="shared" si="2"/>
        <v>0.2842332742097185</v>
      </c>
      <c r="Q46" s="1">
        <f t="shared" si="2"/>
        <v>0.13411764705882354</v>
      </c>
      <c r="S46" s="1">
        <f t="shared" si="4"/>
        <v>17.477620041822579</v>
      </c>
      <c r="X46" s="3">
        <f t="shared" si="5"/>
        <v>22.021801252696449</v>
      </c>
      <c r="Y46" s="3">
        <f t="shared" si="8"/>
        <v>88.087205010785794</v>
      </c>
      <c r="Z46" s="33">
        <v>0.39</v>
      </c>
      <c r="AB46" s="3">
        <f t="shared" si="1"/>
        <v>121.68</v>
      </c>
      <c r="AC46" s="3">
        <f t="shared" si="9"/>
        <v>1.3813583934817883</v>
      </c>
      <c r="AE46" s="1">
        <v>1.0039680880165478</v>
      </c>
      <c r="AF46" s="1">
        <f t="shared" si="0"/>
        <v>0.69919206129723865</v>
      </c>
    </row>
    <row r="47" spans="1:32" x14ac:dyDescent="0.15">
      <c r="A47" s="5">
        <v>1902</v>
      </c>
      <c r="B47" s="3">
        <v>0.11299999999999999</v>
      </c>
      <c r="C47" s="3">
        <v>5.7792207792207798E-2</v>
      </c>
      <c r="D47" s="3">
        <v>4.7199999999999999E-2</v>
      </c>
      <c r="E47" s="3">
        <v>0.41593390863359397</v>
      </c>
      <c r="F47" s="3">
        <v>0.17433333333333334</v>
      </c>
      <c r="G47" s="3">
        <v>9.6451531488583139E-2</v>
      </c>
      <c r="H47" s="3">
        <v>4.4705882352941179E-2</v>
      </c>
      <c r="K47" s="1">
        <f t="shared" si="2"/>
        <v>10.056999999999999</v>
      </c>
      <c r="L47" s="1">
        <f t="shared" si="2"/>
        <v>5.1435064935064938</v>
      </c>
      <c r="M47" s="1">
        <f t="shared" si="2"/>
        <v>0.84960000000000002</v>
      </c>
      <c r="N47" s="1">
        <f t="shared" si="2"/>
        <v>1.2478017259007819</v>
      </c>
      <c r="O47" s="1">
        <f t="shared" si="2"/>
        <v>0.34866666666666668</v>
      </c>
      <c r="P47" s="1">
        <f t="shared" si="2"/>
        <v>0.2893545944657494</v>
      </c>
      <c r="Q47" s="1">
        <f t="shared" si="2"/>
        <v>0.13411764705882354</v>
      </c>
      <c r="S47" s="1">
        <f t="shared" si="4"/>
        <v>18.07004712759851</v>
      </c>
      <c r="X47" s="3">
        <f t="shared" si="5"/>
        <v>22.768259380774122</v>
      </c>
      <c r="Y47" s="3">
        <f t="shared" si="8"/>
        <v>91.073037523096488</v>
      </c>
      <c r="Z47" s="33">
        <v>0.39</v>
      </c>
      <c r="AB47" s="3">
        <f t="shared" si="1"/>
        <v>121.68</v>
      </c>
      <c r="AC47" s="3">
        <f t="shared" si="9"/>
        <v>1.3360705133958168</v>
      </c>
      <c r="AE47" s="1">
        <v>0.98619874132598973</v>
      </c>
      <c r="AF47" s="1">
        <f t="shared" si="0"/>
        <v>0.68681698056631424</v>
      </c>
    </row>
    <row r="48" spans="1:32" x14ac:dyDescent="0.15">
      <c r="A48" s="5">
        <v>1903</v>
      </c>
      <c r="B48" s="3">
        <v>0.129</v>
      </c>
      <c r="C48" s="3">
        <v>8.0259740259740253E-2</v>
      </c>
      <c r="D48" s="3">
        <v>5.4066666666666666E-2</v>
      </c>
      <c r="E48" s="3">
        <v>0.47482720543127105</v>
      </c>
      <c r="F48" s="3">
        <v>0.18183333333333335</v>
      </c>
      <c r="G48" s="3">
        <v>0.11010838550466572</v>
      </c>
      <c r="H48" s="3">
        <v>4.2352941176470586E-2</v>
      </c>
      <c r="K48" s="1">
        <f t="shared" ref="K48:Q79" si="10">B48*K$4</f>
        <v>11.481</v>
      </c>
      <c r="L48" s="1">
        <f t="shared" si="10"/>
        <v>7.1431168831168828</v>
      </c>
      <c r="M48" s="1">
        <f t="shared" si="10"/>
        <v>0.97319999999999995</v>
      </c>
      <c r="N48" s="1">
        <f t="shared" si="10"/>
        <v>1.4244816162938132</v>
      </c>
      <c r="O48" s="1">
        <f t="shared" si="10"/>
        <v>0.36366666666666669</v>
      </c>
      <c r="P48" s="1">
        <f t="shared" si="10"/>
        <v>0.33032515651399713</v>
      </c>
      <c r="Q48" s="1">
        <f t="shared" si="10"/>
        <v>0.12705882352941175</v>
      </c>
      <c r="S48" s="1">
        <f t="shared" si="4"/>
        <v>21.842849146120773</v>
      </c>
      <c r="X48" s="3">
        <f t="shared" si="5"/>
        <v>27.521989924112173</v>
      </c>
      <c r="Y48" s="3">
        <f t="shared" si="8"/>
        <v>110.08795969644869</v>
      </c>
      <c r="Z48" s="33">
        <v>0.4</v>
      </c>
      <c r="AB48" s="3">
        <f t="shared" si="1"/>
        <v>124.80000000000001</v>
      </c>
      <c r="AC48" s="3">
        <f t="shared" si="9"/>
        <v>1.1336389587391538</v>
      </c>
      <c r="AE48" s="1">
        <v>0.88603027445706073</v>
      </c>
      <c r="AF48" s="1">
        <f t="shared" si="0"/>
        <v>0.61705679828259596</v>
      </c>
    </row>
    <row r="49" spans="1:32" x14ac:dyDescent="0.15">
      <c r="A49" s="5">
        <v>1904</v>
      </c>
      <c r="B49" s="3">
        <v>0.122</v>
      </c>
      <c r="C49" s="3">
        <v>9.3116883116883112E-2</v>
      </c>
      <c r="D49" s="3">
        <v>6.7400000000000002E-2</v>
      </c>
      <c r="E49" s="3">
        <v>0.44906138808228735</v>
      </c>
      <c r="F49" s="3">
        <v>0.24383333333333335</v>
      </c>
      <c r="G49" s="3">
        <v>0.10413351187262959</v>
      </c>
      <c r="H49" s="3">
        <v>4.8235294117647057E-2</v>
      </c>
      <c r="K49" s="1">
        <f t="shared" si="10"/>
        <v>10.858000000000001</v>
      </c>
      <c r="L49" s="1">
        <f t="shared" si="10"/>
        <v>8.2874025974025969</v>
      </c>
      <c r="M49" s="1">
        <f t="shared" si="10"/>
        <v>1.2132000000000001</v>
      </c>
      <c r="N49" s="1">
        <f t="shared" si="10"/>
        <v>1.347184164246862</v>
      </c>
      <c r="O49" s="1">
        <f t="shared" si="10"/>
        <v>0.48766666666666669</v>
      </c>
      <c r="P49" s="1">
        <f t="shared" si="10"/>
        <v>0.31240053561788877</v>
      </c>
      <c r="Q49" s="1">
        <f t="shared" si="10"/>
        <v>0.14470588235294118</v>
      </c>
      <c r="S49" s="1">
        <f t="shared" si="4"/>
        <v>22.650559846286956</v>
      </c>
      <c r="X49" s="3">
        <f t="shared" si="5"/>
        <v>28.539705406321566</v>
      </c>
      <c r="Y49" s="3">
        <f t="shared" si="8"/>
        <v>114.15882162528627</v>
      </c>
      <c r="Z49" s="33">
        <v>0.4</v>
      </c>
      <c r="AB49" s="3">
        <f t="shared" si="1"/>
        <v>124.80000000000001</v>
      </c>
      <c r="AC49" s="3">
        <f t="shared" si="9"/>
        <v>1.0932138070734667</v>
      </c>
      <c r="AE49" s="1">
        <v>0.93686807708984321</v>
      </c>
      <c r="AF49" s="1">
        <f t="shared" si="0"/>
        <v>0.6524616965447122</v>
      </c>
    </row>
    <row r="50" spans="1:32" x14ac:dyDescent="0.15">
      <c r="A50" s="5">
        <v>1905</v>
      </c>
      <c r="B50" s="3">
        <v>0.11799999999999999</v>
      </c>
      <c r="C50" s="3">
        <v>8.5584415584415582E-2</v>
      </c>
      <c r="D50" s="3">
        <v>6.6000000000000003E-2</v>
      </c>
      <c r="E50" s="3">
        <v>0.43433806388286805</v>
      </c>
      <c r="F50" s="3">
        <v>0.27633333333333332</v>
      </c>
      <c r="G50" s="3">
        <v>0.10071929836860893</v>
      </c>
      <c r="H50" s="3">
        <v>5.529411764705882E-2</v>
      </c>
      <c r="K50" s="1">
        <f t="shared" si="10"/>
        <v>10.501999999999999</v>
      </c>
      <c r="L50" s="1">
        <f t="shared" si="10"/>
        <v>7.6170129870129868</v>
      </c>
      <c r="M50" s="1">
        <f t="shared" si="10"/>
        <v>1.1880000000000002</v>
      </c>
      <c r="N50" s="1">
        <f t="shared" si="10"/>
        <v>1.3030141916486042</v>
      </c>
      <c r="O50" s="1">
        <f t="shared" si="10"/>
        <v>0.55266666666666664</v>
      </c>
      <c r="P50" s="1">
        <f t="shared" si="10"/>
        <v>0.3021578951058268</v>
      </c>
      <c r="Q50" s="1">
        <f t="shared" si="10"/>
        <v>0.16588235294117645</v>
      </c>
      <c r="S50" s="1">
        <f t="shared" si="4"/>
        <v>21.630734093375256</v>
      </c>
      <c r="X50" s="3">
        <f t="shared" si="5"/>
        <v>27.254724957652822</v>
      </c>
      <c r="Y50" s="3">
        <f t="shared" si="8"/>
        <v>109.01889983061129</v>
      </c>
      <c r="Z50" s="33">
        <v>0.41</v>
      </c>
      <c r="AB50" s="3">
        <f t="shared" si="1"/>
        <v>127.91999999999999</v>
      </c>
      <c r="AC50" s="3">
        <f t="shared" si="9"/>
        <v>1.173374526790826</v>
      </c>
      <c r="AE50" s="1">
        <v>0.99284197491597348</v>
      </c>
      <c r="AF50" s="1">
        <f t="shared" si="0"/>
        <v>0.6914435182450529</v>
      </c>
    </row>
    <row r="51" spans="1:32" x14ac:dyDescent="0.15">
      <c r="A51" s="5">
        <v>1906</v>
      </c>
      <c r="B51" s="3">
        <v>0.13600000000000001</v>
      </c>
      <c r="C51" s="3">
        <v>5.4685744055371556E-2</v>
      </c>
      <c r="D51" s="3">
        <v>6.3565573770491809E-2</v>
      </c>
      <c r="E51" s="3">
        <v>0.50059302278025475</v>
      </c>
      <c r="F51" s="3">
        <v>0.25201338846229571</v>
      </c>
      <c r="G51" s="3">
        <v>0.11608325913670184</v>
      </c>
      <c r="H51" s="3">
        <v>5.9777424483306842E-2</v>
      </c>
      <c r="K51" s="1">
        <f t="shared" si="10"/>
        <v>12.104000000000001</v>
      </c>
      <c r="L51" s="1">
        <f t="shared" si="10"/>
        <v>4.8670312209280686</v>
      </c>
      <c r="M51" s="1">
        <f t="shared" si="10"/>
        <v>1.1441803278688525</v>
      </c>
      <c r="N51" s="1">
        <f t="shared" si="10"/>
        <v>1.5017790683407641</v>
      </c>
      <c r="O51" s="1">
        <f t="shared" si="10"/>
        <v>0.50402677692459141</v>
      </c>
      <c r="P51" s="1">
        <f t="shared" si="10"/>
        <v>0.34824977741010554</v>
      </c>
      <c r="Q51" s="1">
        <f t="shared" si="10"/>
        <v>0.17933227344992053</v>
      </c>
      <c r="S51" s="1">
        <f t="shared" si="4"/>
        <v>20.648599444922301</v>
      </c>
      <c r="X51" s="3">
        <f t="shared" si="5"/>
        <v>26.017235300602099</v>
      </c>
      <c r="Y51" s="3">
        <f t="shared" si="8"/>
        <v>104.0689412024084</v>
      </c>
      <c r="Z51" s="33">
        <v>0.42</v>
      </c>
      <c r="AB51" s="3">
        <f t="shared" si="1"/>
        <v>131.04</v>
      </c>
      <c r="AC51" s="3">
        <f t="shared" si="9"/>
        <v>1.2591653041336739</v>
      </c>
      <c r="AE51" s="1">
        <v>0.88244706378830062</v>
      </c>
      <c r="AF51" s="1">
        <f t="shared" si="0"/>
        <v>0.61456134799542361</v>
      </c>
    </row>
    <row r="52" spans="1:32" x14ac:dyDescent="0.15">
      <c r="A52" s="5">
        <v>1907</v>
      </c>
      <c r="B52" s="3">
        <v>0.14899999999999999</v>
      </c>
      <c r="C52" s="3">
        <v>6.4740073679901755E-2</v>
      </c>
      <c r="D52" s="3">
        <v>6.8569672131147549E-2</v>
      </c>
      <c r="E52" s="3">
        <v>0.5484438264283672</v>
      </c>
      <c r="F52" s="3">
        <v>0.26115377042724947</v>
      </c>
      <c r="G52" s="3">
        <v>0.12717945302476891</v>
      </c>
      <c r="H52" s="3">
        <v>6.1271860095389492E-2</v>
      </c>
      <c r="K52" s="1">
        <f t="shared" si="10"/>
        <v>13.260999999999999</v>
      </c>
      <c r="L52" s="1">
        <f t="shared" si="10"/>
        <v>5.7618665575112562</v>
      </c>
      <c r="M52" s="1">
        <f t="shared" si="10"/>
        <v>1.2342540983606558</v>
      </c>
      <c r="N52" s="1">
        <f t="shared" si="10"/>
        <v>1.6453314792851015</v>
      </c>
      <c r="O52" s="1">
        <f t="shared" si="10"/>
        <v>0.52230754085449893</v>
      </c>
      <c r="P52" s="1">
        <f t="shared" si="10"/>
        <v>0.38153835907430672</v>
      </c>
      <c r="Q52" s="1">
        <f t="shared" si="10"/>
        <v>0.18381558028616848</v>
      </c>
      <c r="S52" s="1">
        <f t="shared" si="4"/>
        <v>22.990113615371985</v>
      </c>
      <c r="X52" s="3">
        <f t="shared" si="5"/>
        <v>28.967543155368702</v>
      </c>
      <c r="Y52" s="3">
        <f t="shared" si="8"/>
        <v>115.87017262147481</v>
      </c>
      <c r="Z52" s="33">
        <v>0.49</v>
      </c>
      <c r="AB52" s="3">
        <f t="shared" si="1"/>
        <v>152.88</v>
      </c>
      <c r="AC52" s="3">
        <f t="shared" si="9"/>
        <v>1.3194077176309131</v>
      </c>
      <c r="AE52" s="1">
        <v>0.93969754443675879</v>
      </c>
      <c r="AF52" s="1">
        <f t="shared" si="0"/>
        <v>0.65443221844702848</v>
      </c>
    </row>
    <row r="53" spans="1:32" x14ac:dyDescent="0.15">
      <c r="A53" s="5">
        <v>1908</v>
      </c>
      <c r="B53" s="3">
        <v>0.13799999999999998</v>
      </c>
      <c r="C53" s="3">
        <v>7.3445651769434003E-2</v>
      </c>
      <c r="D53" s="3">
        <v>5.7749999999999996E-2</v>
      </c>
      <c r="E53" s="3">
        <v>0.5079546848799642</v>
      </c>
      <c r="F53" s="3">
        <v>0.28384150423311671</v>
      </c>
      <c r="G53" s="3">
        <v>0.11779036588871213</v>
      </c>
      <c r="H53" s="3">
        <v>5.6788553259141492E-2</v>
      </c>
      <c r="K53" s="1">
        <f t="shared" si="10"/>
        <v>12.281999999999998</v>
      </c>
      <c r="L53" s="1">
        <f t="shared" si="10"/>
        <v>6.5366630074796266</v>
      </c>
      <c r="M53" s="1">
        <f t="shared" si="10"/>
        <v>1.0394999999999999</v>
      </c>
      <c r="N53" s="1">
        <f t="shared" si="10"/>
        <v>1.5238640546398927</v>
      </c>
      <c r="O53" s="1">
        <f t="shared" si="10"/>
        <v>0.56768300846623343</v>
      </c>
      <c r="P53" s="1">
        <f t="shared" si="10"/>
        <v>0.35337109766613639</v>
      </c>
      <c r="Q53" s="1">
        <f t="shared" si="10"/>
        <v>0.17036565977742446</v>
      </c>
      <c r="S53" s="1">
        <f t="shared" si="4"/>
        <v>22.473446828029314</v>
      </c>
      <c r="X53" s="3">
        <f t="shared" si="5"/>
        <v>28.316543003316934</v>
      </c>
      <c r="Y53" s="3">
        <f t="shared" si="8"/>
        <v>113.26617201326773</v>
      </c>
      <c r="Z53" s="33">
        <v>0.53</v>
      </c>
      <c r="AB53" s="3">
        <f t="shared" si="1"/>
        <v>165.36</v>
      </c>
      <c r="AC53" s="3">
        <f t="shared" si="9"/>
        <v>1.4599239743056747</v>
      </c>
      <c r="AE53" s="1">
        <v>1.0974255410258924</v>
      </c>
      <c r="AF53" s="1">
        <f t="shared" si="0"/>
        <v>0.76427850178588941</v>
      </c>
    </row>
    <row r="54" spans="1:32" x14ac:dyDescent="0.15">
      <c r="A54" s="5">
        <v>1909</v>
      </c>
      <c r="B54" s="3">
        <v>0.11699999999999999</v>
      </c>
      <c r="C54" s="3">
        <v>7.0380307371711373E-2</v>
      </c>
      <c r="D54" s="3">
        <v>5.0379098360655745E-2</v>
      </c>
      <c r="E54" s="3">
        <v>0.43065723283301316</v>
      </c>
      <c r="F54" s="3">
        <v>0.27551722780074833</v>
      </c>
      <c r="G54" s="3">
        <v>9.9865744992603755E-2</v>
      </c>
      <c r="H54" s="3">
        <v>5.3799682034976148E-2</v>
      </c>
      <c r="K54" s="1">
        <f t="shared" si="10"/>
        <v>10.413</v>
      </c>
      <c r="L54" s="1">
        <f t="shared" si="10"/>
        <v>6.2638473560823122</v>
      </c>
      <c r="M54" s="1">
        <f t="shared" si="10"/>
        <v>0.9068237704918034</v>
      </c>
      <c r="N54" s="1">
        <f t="shared" si="10"/>
        <v>1.2919716984990395</v>
      </c>
      <c r="O54" s="1">
        <f t="shared" si="10"/>
        <v>0.55103445560149666</v>
      </c>
      <c r="P54" s="1">
        <f t="shared" si="10"/>
        <v>0.29959723497781127</v>
      </c>
      <c r="Q54" s="1">
        <f t="shared" si="10"/>
        <v>0.16139904610492845</v>
      </c>
      <c r="S54" s="1">
        <f t="shared" si="4"/>
        <v>19.887673561757392</v>
      </c>
      <c r="X54" s="3">
        <f t="shared" si="5"/>
        <v>25.058468687814315</v>
      </c>
      <c r="Y54" s="3">
        <f t="shared" si="8"/>
        <v>100.23387475125726</v>
      </c>
      <c r="Z54" s="33">
        <v>0.52</v>
      </c>
      <c r="AB54" s="3">
        <f t="shared" si="1"/>
        <v>162.24</v>
      </c>
      <c r="AC54" s="3">
        <f t="shared" si="9"/>
        <v>1.6186144694357931</v>
      </c>
      <c r="AE54" s="1">
        <v>1.2699767267217874</v>
      </c>
      <c r="AF54" s="1">
        <f t="shared" si="0"/>
        <v>0.88444807753838772</v>
      </c>
    </row>
    <row r="55" spans="1:32" x14ac:dyDescent="0.15">
      <c r="A55" s="5">
        <v>1910</v>
      </c>
      <c r="B55" s="3">
        <v>0.11000000000000001</v>
      </c>
      <c r="C55" s="3">
        <v>6.1552115506270225E-2</v>
      </c>
      <c r="D55" s="3">
        <v>6.3362704918032781E-2</v>
      </c>
      <c r="E55" s="3">
        <v>0.40489141548402952</v>
      </c>
      <c r="F55" s="3">
        <v>0.31028332348887577</v>
      </c>
      <c r="G55" s="3">
        <v>9.3890871360567646E-2</v>
      </c>
      <c r="H55" s="3">
        <v>5.6788553259141492E-2</v>
      </c>
      <c r="K55" s="1">
        <f t="shared" si="10"/>
        <v>9.7900000000000009</v>
      </c>
      <c r="L55" s="1">
        <f t="shared" si="10"/>
        <v>5.47813828005805</v>
      </c>
      <c r="M55" s="1">
        <f t="shared" si="10"/>
        <v>1.14052868852459</v>
      </c>
      <c r="N55" s="1">
        <f t="shared" si="10"/>
        <v>1.2146742464520885</v>
      </c>
      <c r="O55" s="1">
        <f t="shared" si="10"/>
        <v>0.62056664697775155</v>
      </c>
      <c r="P55" s="1">
        <f t="shared" si="10"/>
        <v>0.28167261408170297</v>
      </c>
      <c r="Q55" s="1">
        <f t="shared" si="10"/>
        <v>0.17036565977742446</v>
      </c>
      <c r="S55" s="1">
        <f t="shared" si="4"/>
        <v>18.695946135871605</v>
      </c>
      <c r="X55" s="3">
        <f t="shared" si="5"/>
        <v>23.556892131198222</v>
      </c>
      <c r="Y55" s="3">
        <f t="shared" si="8"/>
        <v>94.227568524792886</v>
      </c>
      <c r="Z55" s="33">
        <v>0.53</v>
      </c>
      <c r="AB55" s="3">
        <f t="shared" si="1"/>
        <v>165.36</v>
      </c>
      <c r="AC55" s="3">
        <f t="shared" si="9"/>
        <v>1.7549004244600768</v>
      </c>
      <c r="AE55" s="1">
        <v>1.3767702241961195</v>
      </c>
      <c r="AF55" s="1">
        <f t="shared" si="0"/>
        <v>0.95882212042229742</v>
      </c>
    </row>
    <row r="56" spans="1:32" x14ac:dyDescent="0.15">
      <c r="A56" s="5">
        <v>1911</v>
      </c>
      <c r="B56" s="3">
        <v>0.14499999999999999</v>
      </c>
      <c r="C56" s="3">
        <v>6.84184869571689E-2</v>
      </c>
      <c r="D56" s="3">
        <v>6.2821721311475412E-2</v>
      </c>
      <c r="E56" s="3">
        <v>0.53372050222894785</v>
      </c>
      <c r="F56" s="3">
        <v>0.29249702349929929</v>
      </c>
      <c r="G56" s="3">
        <v>0.12376523952074822</v>
      </c>
      <c r="H56" s="3">
        <v>6.1271860095389492E-2</v>
      </c>
      <c r="K56" s="1">
        <f t="shared" si="10"/>
        <v>12.904999999999999</v>
      </c>
      <c r="L56" s="1">
        <f t="shared" si="10"/>
        <v>6.0892453391880323</v>
      </c>
      <c r="M56" s="1">
        <f t="shared" si="10"/>
        <v>1.1307909836065575</v>
      </c>
      <c r="N56" s="1">
        <f t="shared" si="10"/>
        <v>1.6011615066868434</v>
      </c>
      <c r="O56" s="1">
        <f t="shared" si="10"/>
        <v>0.58499404699859858</v>
      </c>
      <c r="P56" s="1">
        <f t="shared" si="10"/>
        <v>0.37129571856224464</v>
      </c>
      <c r="Q56" s="1">
        <f t="shared" si="10"/>
        <v>0.18381558028616848</v>
      </c>
      <c r="S56" s="1">
        <f t="shared" si="4"/>
        <v>22.866303175328447</v>
      </c>
      <c r="X56" s="3">
        <f t="shared" si="5"/>
        <v>28.811542000913843</v>
      </c>
      <c r="Y56" s="3">
        <f t="shared" si="8"/>
        <v>115.24616800365537</v>
      </c>
      <c r="Z56" s="33">
        <v>0.56000000000000005</v>
      </c>
      <c r="AB56" s="3">
        <f t="shared" si="1"/>
        <v>174.72000000000003</v>
      </c>
      <c r="AC56" s="3">
        <f t="shared" si="9"/>
        <v>1.5160590848839179</v>
      </c>
    </row>
    <row r="57" spans="1:32" x14ac:dyDescent="0.15">
      <c r="A57" s="5">
        <v>1912</v>
      </c>
      <c r="B57" s="3">
        <v>0.16999999999999998</v>
      </c>
      <c r="C57" s="3">
        <v>0.10164682022848211</v>
      </c>
      <c r="D57" s="3">
        <v>7.0936475409836067E-2</v>
      </c>
      <c r="E57" s="3">
        <v>0.62574127847531813</v>
      </c>
      <c r="F57" s="3">
        <v>0.34292754479228194</v>
      </c>
      <c r="G57" s="3">
        <v>0.14510407392087724</v>
      </c>
      <c r="H57" s="3">
        <v>5.8282988871224163E-2</v>
      </c>
      <c r="K57" s="1">
        <f t="shared" si="10"/>
        <v>15.129999999999999</v>
      </c>
      <c r="L57" s="1">
        <f t="shared" si="10"/>
        <v>9.0465670003349068</v>
      </c>
      <c r="M57" s="1">
        <f t="shared" si="10"/>
        <v>1.2768565573770492</v>
      </c>
      <c r="N57" s="1">
        <f t="shared" si="10"/>
        <v>1.8772238354259545</v>
      </c>
      <c r="O57" s="1">
        <f t="shared" si="10"/>
        <v>0.68585508958456387</v>
      </c>
      <c r="P57" s="1">
        <f t="shared" si="10"/>
        <v>0.43531222176263173</v>
      </c>
      <c r="Q57" s="1">
        <f t="shared" si="10"/>
        <v>0.1748489666136725</v>
      </c>
      <c r="S57" s="1">
        <f t="shared" si="4"/>
        <v>28.626663671098779</v>
      </c>
      <c r="X57" s="3">
        <f t="shared" si="5"/>
        <v>36.069596225584462</v>
      </c>
      <c r="Y57" s="3">
        <f t="shared" si="8"/>
        <v>144.27838490233785</v>
      </c>
      <c r="Z57" s="33">
        <v>0.57999999999999996</v>
      </c>
      <c r="AB57" s="3">
        <f t="shared" si="1"/>
        <v>180.95999999999998</v>
      </c>
      <c r="AC57" s="3">
        <f t="shared" si="9"/>
        <v>1.2542419304353314</v>
      </c>
    </row>
    <row r="58" spans="1:32" x14ac:dyDescent="0.15">
      <c r="A58" s="5">
        <v>1913</v>
      </c>
      <c r="B58" s="3">
        <v>0.183</v>
      </c>
      <c r="C58" s="3">
        <v>9.7355338071670447E-2</v>
      </c>
      <c r="D58" s="3">
        <v>7.1206967213114758E-2</v>
      </c>
      <c r="E58" s="3">
        <v>0.67359208212343069</v>
      </c>
      <c r="F58" s="3">
        <v>0.59779999999999989</v>
      </c>
      <c r="G58" s="3">
        <v>0.15620026780894433</v>
      </c>
      <c r="H58" s="3">
        <v>5.9777424483306842E-2</v>
      </c>
      <c r="K58" s="1">
        <f t="shared" si="10"/>
        <v>16.286999999999999</v>
      </c>
      <c r="L58" s="1">
        <f t="shared" si="10"/>
        <v>8.6646250883786706</v>
      </c>
      <c r="M58" s="1">
        <f t="shared" si="10"/>
        <v>1.2817254098360658</v>
      </c>
      <c r="N58" s="1">
        <f t="shared" si="10"/>
        <v>2.0207762463702919</v>
      </c>
      <c r="O58" s="1">
        <f t="shared" si="10"/>
        <v>1.1955999999999998</v>
      </c>
      <c r="P58" s="1">
        <f t="shared" si="10"/>
        <v>0.46860080342683297</v>
      </c>
      <c r="Q58" s="1">
        <f t="shared" si="10"/>
        <v>0.17933227344992053</v>
      </c>
      <c r="S58" s="1">
        <f t="shared" si="4"/>
        <v>30.097659821461779</v>
      </c>
      <c r="X58" s="3">
        <f t="shared" si="5"/>
        <v>37.923051375041844</v>
      </c>
      <c r="Y58" s="3">
        <f t="shared" si="8"/>
        <v>151.69220550016738</v>
      </c>
      <c r="Z58" s="33">
        <v>0.59</v>
      </c>
      <c r="AB58" s="3">
        <f t="shared" si="1"/>
        <v>184.07999999999998</v>
      </c>
      <c r="AC58" s="3">
        <f t="shared" si="9"/>
        <v>1.2135099453069582</v>
      </c>
    </row>
    <row r="59" spans="1:32" x14ac:dyDescent="0.15">
      <c r="A59" s="5">
        <v>1914</v>
      </c>
      <c r="B59" s="3">
        <v>0.13999999999999999</v>
      </c>
      <c r="C59" s="3">
        <v>6.4372232352175041E-2</v>
      </c>
      <c r="D59" s="3">
        <v>7.127459016393442E-2</v>
      </c>
      <c r="E59" s="3">
        <v>0.51531634697967377</v>
      </c>
      <c r="F59" s="3">
        <v>0.45733333333333326</v>
      </c>
      <c r="G59" s="3">
        <v>0.11949747264072244</v>
      </c>
      <c r="H59" s="3">
        <v>5.0810810810810805E-2</v>
      </c>
      <c r="K59" s="1">
        <f t="shared" si="10"/>
        <v>12.459999999999999</v>
      </c>
      <c r="L59" s="1">
        <f t="shared" si="10"/>
        <v>5.7291286793435789</v>
      </c>
      <c r="M59" s="1">
        <f t="shared" si="10"/>
        <v>1.2829426229508196</v>
      </c>
      <c r="N59" s="1">
        <f t="shared" si="10"/>
        <v>1.5459490409390213</v>
      </c>
      <c r="O59" s="1">
        <f t="shared" si="10"/>
        <v>0.91466666666666652</v>
      </c>
      <c r="P59" s="1">
        <f t="shared" si="10"/>
        <v>0.35849241792216735</v>
      </c>
      <c r="Q59" s="1">
        <f t="shared" si="10"/>
        <v>0.15243243243243243</v>
      </c>
      <c r="S59" s="1">
        <f t="shared" si="4"/>
        <v>22.443611860254688</v>
      </c>
      <c r="X59" s="3">
        <f t="shared" si="5"/>
        <v>28.278950943920908</v>
      </c>
      <c r="Y59" s="3">
        <f t="shared" si="8"/>
        <v>113.11580377568363</v>
      </c>
      <c r="Z59" s="33">
        <v>0.56000000000000005</v>
      </c>
      <c r="AB59" s="3">
        <f t="shared" si="1"/>
        <v>174.72000000000003</v>
      </c>
      <c r="AC59" s="3">
        <f t="shared" si="9"/>
        <v>1.5446117533362689</v>
      </c>
    </row>
    <row r="60" spans="1:32" x14ac:dyDescent="0.15">
      <c r="A60" s="5">
        <v>1915</v>
      </c>
      <c r="B60" s="3">
        <v>0.10900000000000001</v>
      </c>
      <c r="C60" s="3">
        <v>5.0118380902764867E-2</v>
      </c>
      <c r="D60" s="3">
        <v>7.003729508196721E-2</v>
      </c>
      <c r="E60" s="3">
        <v>0.40121058443417468</v>
      </c>
      <c r="F60" s="3">
        <v>0.3560666666666667</v>
      </c>
      <c r="G60" s="3">
        <v>9.3037317984562495E-2</v>
      </c>
      <c r="H60" s="3">
        <v>5.1875993640699516E-2</v>
      </c>
      <c r="K60" s="1">
        <f t="shared" si="10"/>
        <v>9.7010000000000005</v>
      </c>
      <c r="L60" s="1">
        <f t="shared" si="10"/>
        <v>4.4605359003460734</v>
      </c>
      <c r="M60" s="1">
        <f t="shared" si="10"/>
        <v>1.2606713114754098</v>
      </c>
      <c r="N60" s="1">
        <f t="shared" si="10"/>
        <v>1.203631753302524</v>
      </c>
      <c r="O60" s="1">
        <f t="shared" si="10"/>
        <v>0.7121333333333334</v>
      </c>
      <c r="P60" s="1">
        <f t="shared" si="10"/>
        <v>0.27911195395368749</v>
      </c>
      <c r="Q60" s="1">
        <f t="shared" si="10"/>
        <v>0.15562798092209856</v>
      </c>
      <c r="S60" s="1">
        <f>SUM(K60:R60)</f>
        <v>17.772712233333127</v>
      </c>
      <c r="X60" s="3">
        <f t="shared" si="5"/>
        <v>22.393617413999742</v>
      </c>
      <c r="Y60" s="3">
        <f t="shared" si="8"/>
        <v>89.574469655998968</v>
      </c>
      <c r="Z60" s="33">
        <v>0.55000000000000004</v>
      </c>
      <c r="AB60" s="3">
        <f t="shared" si="1"/>
        <v>171.60000000000002</v>
      </c>
      <c r="AC60" s="3">
        <f t="shared" si="9"/>
        <v>1.915724431961598</v>
      </c>
    </row>
    <row r="61" spans="1:32" x14ac:dyDescent="0.15">
      <c r="A61" s="5">
        <v>1916</v>
      </c>
      <c r="B61" s="3">
        <v>0.11499999999999999</v>
      </c>
      <c r="C61" s="3">
        <v>6.4415584415584412E-2</v>
      </c>
      <c r="D61" s="3">
        <v>6.88E-2</v>
      </c>
      <c r="E61" s="3">
        <v>0.42329557073330354</v>
      </c>
      <c r="F61" s="3">
        <v>0.37566666666666665</v>
      </c>
      <c r="G61" s="3">
        <v>9.8158638240593454E-2</v>
      </c>
      <c r="H61" s="3">
        <v>5.2941176470588228E-2</v>
      </c>
      <c r="K61" s="1">
        <f t="shared" si="10"/>
        <v>10.234999999999999</v>
      </c>
      <c r="L61" s="1">
        <f t="shared" si="10"/>
        <v>5.7329870129870129</v>
      </c>
      <c r="M61" s="1">
        <f t="shared" si="10"/>
        <v>1.2383999999999999</v>
      </c>
      <c r="N61" s="1">
        <f t="shared" si="10"/>
        <v>1.2698867121999107</v>
      </c>
      <c r="O61" s="1">
        <f t="shared" si="10"/>
        <v>0.7513333333333333</v>
      </c>
      <c r="P61" s="1">
        <f t="shared" si="10"/>
        <v>0.29447591472178036</v>
      </c>
      <c r="Q61" s="1">
        <f t="shared" si="10"/>
        <v>0.1588235294117647</v>
      </c>
      <c r="S61" s="1">
        <f t="shared" si="4"/>
        <v>19.680906502653801</v>
      </c>
      <c r="X61" s="3">
        <f t="shared" si="5"/>
        <v>24.79794219334379</v>
      </c>
      <c r="Y61" s="3">
        <f t="shared" si="8"/>
        <v>99.191768773375159</v>
      </c>
      <c r="Z61" s="33">
        <v>0.56999999999999995</v>
      </c>
      <c r="AB61" s="3">
        <f t="shared" si="1"/>
        <v>177.83999999999997</v>
      </c>
      <c r="AC61" s="3">
        <f t="shared" si="9"/>
        <v>1.7928907025169956</v>
      </c>
    </row>
    <row r="62" spans="1:32" x14ac:dyDescent="0.15">
      <c r="A62" s="5">
        <v>1917</v>
      </c>
      <c r="B62" s="3">
        <v>0.16399999999999998</v>
      </c>
      <c r="C62" s="3">
        <v>0.10584415584415585</v>
      </c>
      <c r="D62" s="3">
        <v>9.0733333333333333E-2</v>
      </c>
      <c r="E62" s="3">
        <v>0.60365629217618944</v>
      </c>
      <c r="F62" s="3">
        <v>0.40166666666666667</v>
      </c>
      <c r="G62" s="3">
        <v>0.1399827536648463</v>
      </c>
      <c r="H62" s="3">
        <v>0.08</v>
      </c>
      <c r="K62" s="1">
        <f t="shared" si="10"/>
        <v>14.595999999999998</v>
      </c>
      <c r="L62" s="1">
        <f t="shared" si="10"/>
        <v>9.4201298701298715</v>
      </c>
      <c r="M62" s="1">
        <f t="shared" si="10"/>
        <v>1.6332</v>
      </c>
      <c r="N62" s="1">
        <f t="shared" si="10"/>
        <v>1.8109688765285683</v>
      </c>
      <c r="O62" s="1">
        <f t="shared" si="10"/>
        <v>0.80333333333333334</v>
      </c>
      <c r="P62" s="1">
        <f t="shared" si="10"/>
        <v>0.41994826099453891</v>
      </c>
      <c r="Q62" s="1">
        <f t="shared" si="10"/>
        <v>0.24</v>
      </c>
      <c r="S62" s="1">
        <f t="shared" si="4"/>
        <v>28.923580340986309</v>
      </c>
      <c r="X62" s="3">
        <f t="shared" si="5"/>
        <v>36.443711229642751</v>
      </c>
      <c r="Y62" s="3">
        <f t="shared" si="8"/>
        <v>145.77484491857101</v>
      </c>
      <c r="Z62" s="33">
        <v>0.7</v>
      </c>
      <c r="AB62" s="3">
        <f t="shared" si="1"/>
        <v>218.39999999999998</v>
      </c>
      <c r="AC62" s="3">
        <f t="shared" si="9"/>
        <v>1.4982008735594743</v>
      </c>
    </row>
    <row r="63" spans="1:32" x14ac:dyDescent="0.15">
      <c r="A63" s="5">
        <v>1918</v>
      </c>
      <c r="B63" s="3">
        <v>0.25700000000000001</v>
      </c>
      <c r="C63" s="3">
        <v>0.1912987012987013</v>
      </c>
      <c r="D63" s="3">
        <v>0.12233333333333335</v>
      </c>
      <c r="E63" s="3">
        <v>0.94597357981268726</v>
      </c>
      <c r="F63" s="3">
        <v>0.44883333333333331</v>
      </c>
      <c r="G63" s="3">
        <v>0.21936321763332625</v>
      </c>
      <c r="H63" s="3">
        <v>0.10588235294117647</v>
      </c>
      <c r="K63" s="1">
        <f t="shared" si="10"/>
        <v>22.873000000000001</v>
      </c>
      <c r="L63" s="1">
        <f t="shared" si="10"/>
        <v>17.025584415584415</v>
      </c>
      <c r="M63" s="1">
        <f t="shared" si="10"/>
        <v>2.2020000000000004</v>
      </c>
      <c r="N63" s="1">
        <f t="shared" si="10"/>
        <v>2.8379207394380619</v>
      </c>
      <c r="O63" s="1">
        <f t="shared" si="10"/>
        <v>0.89766666666666661</v>
      </c>
      <c r="P63" s="1">
        <f t="shared" si="10"/>
        <v>0.65808965289997878</v>
      </c>
      <c r="Q63" s="1">
        <f t="shared" si="10"/>
        <v>0.31764705882352939</v>
      </c>
      <c r="S63" s="1">
        <f t="shared" si="4"/>
        <v>46.811908533412655</v>
      </c>
      <c r="X63" s="3">
        <f t="shared" si="5"/>
        <v>58.983004752099944</v>
      </c>
      <c r="Y63" s="3">
        <f t="shared" si="8"/>
        <v>235.93201900839978</v>
      </c>
      <c r="Z63" s="33">
        <v>0.96</v>
      </c>
      <c r="AB63" s="3">
        <f t="shared" si="1"/>
        <v>299.52</v>
      </c>
      <c r="AC63" s="3">
        <f t="shared" si="9"/>
        <v>1.2695182335100363</v>
      </c>
    </row>
    <row r="64" spans="1:32" x14ac:dyDescent="0.15">
      <c r="A64" s="5">
        <v>1919</v>
      </c>
      <c r="B64" s="3">
        <v>0.36699999999999999</v>
      </c>
      <c r="C64" s="3">
        <v>0.21064935064935064</v>
      </c>
      <c r="D64" s="3">
        <v>0.14713333333333334</v>
      </c>
      <c r="E64" s="3">
        <v>1.3508649952967169</v>
      </c>
      <c r="F64" s="3">
        <v>0.62916666666666665</v>
      </c>
      <c r="G64" s="3">
        <v>0.3132540889938939</v>
      </c>
      <c r="H64" s="3">
        <v>0.15764705882352942</v>
      </c>
      <c r="K64" s="1">
        <f t="shared" si="10"/>
        <v>32.662999999999997</v>
      </c>
      <c r="L64" s="1">
        <f t="shared" si="10"/>
        <v>18.747792207792209</v>
      </c>
      <c r="M64" s="1">
        <f t="shared" si="10"/>
        <v>2.6484000000000001</v>
      </c>
      <c r="N64" s="1">
        <f t="shared" si="10"/>
        <v>4.0525949858901509</v>
      </c>
      <c r="O64" s="1">
        <f t="shared" si="10"/>
        <v>1.2583333333333333</v>
      </c>
      <c r="P64" s="1">
        <f t="shared" si="10"/>
        <v>0.93976226698168164</v>
      </c>
      <c r="Q64" s="1">
        <f t="shared" si="10"/>
        <v>0.47294117647058825</v>
      </c>
      <c r="S64" s="1">
        <f t="shared" si="4"/>
        <v>60.782823970467966</v>
      </c>
      <c r="X64" s="3">
        <f t="shared" si="5"/>
        <v>76.58635820278964</v>
      </c>
      <c r="Y64" s="3">
        <f t="shared" si="8"/>
        <v>306.34543281115856</v>
      </c>
      <c r="Z64" s="33">
        <v>1.43</v>
      </c>
      <c r="AB64" s="3">
        <f t="shared" si="1"/>
        <v>446.15999999999997</v>
      </c>
      <c r="AC64" s="3">
        <f t="shared" si="9"/>
        <v>1.4563951416080936</v>
      </c>
    </row>
    <row r="65" spans="1:29" x14ac:dyDescent="0.15">
      <c r="A65" s="5">
        <v>1920</v>
      </c>
      <c r="B65" s="3">
        <v>0.372</v>
      </c>
      <c r="C65" s="3">
        <v>0.18571428571428572</v>
      </c>
      <c r="D65" s="3">
        <v>0.14979999999999999</v>
      </c>
      <c r="E65" s="3">
        <v>1.3692691505459911</v>
      </c>
      <c r="F65" s="3">
        <v>0.74249999999999994</v>
      </c>
      <c r="G65" s="3">
        <v>0.31752185587391973</v>
      </c>
      <c r="H65" s="3">
        <v>0.14117647058823529</v>
      </c>
      <c r="K65" s="1">
        <f t="shared" si="10"/>
        <v>33.107999999999997</v>
      </c>
      <c r="L65" s="1">
        <f t="shared" si="10"/>
        <v>16.528571428571428</v>
      </c>
      <c r="M65" s="1">
        <f t="shared" si="10"/>
        <v>2.6963999999999997</v>
      </c>
      <c r="N65" s="1">
        <f t="shared" si="10"/>
        <v>4.1078074516379735</v>
      </c>
      <c r="O65" s="1">
        <f t="shared" si="10"/>
        <v>1.4849999999999999</v>
      </c>
      <c r="P65" s="1">
        <f t="shared" si="10"/>
        <v>0.95256556762175926</v>
      </c>
      <c r="Q65" s="1">
        <f t="shared" si="10"/>
        <v>0.42352941176470588</v>
      </c>
      <c r="S65" s="1">
        <f t="shared" si="4"/>
        <v>59.301873859595865</v>
      </c>
      <c r="X65" s="3">
        <f t="shared" si="5"/>
        <v>74.720361063090792</v>
      </c>
      <c r="Y65" s="3">
        <f t="shared" si="8"/>
        <v>298.88144425236317</v>
      </c>
      <c r="Z65" s="32">
        <f>Wages!AA45</f>
        <v>1.92</v>
      </c>
      <c r="AB65" s="3">
        <f t="shared" si="1"/>
        <v>599.04</v>
      </c>
      <c r="AC65" s="3">
        <f t="shared" si="9"/>
        <v>2.0042729701687176</v>
      </c>
    </row>
    <row r="66" spans="1:29" x14ac:dyDescent="0.15">
      <c r="A66" s="5">
        <v>1921</v>
      </c>
      <c r="B66" s="3">
        <v>0.26600000000000001</v>
      </c>
      <c r="C66" s="3">
        <v>0.13454545454545455</v>
      </c>
      <c r="D66" s="3">
        <v>0.10440000000000001</v>
      </c>
      <c r="E66" s="3">
        <v>1.3243630117377616</v>
      </c>
      <c r="F66" s="3">
        <v>0.49483333333333335</v>
      </c>
      <c r="G66" s="3">
        <v>0.22704519801737272</v>
      </c>
      <c r="H66" s="3">
        <v>9.8823529411764699E-2</v>
      </c>
      <c r="K66" s="1">
        <f t="shared" si="10"/>
        <v>23.673999999999999</v>
      </c>
      <c r="L66" s="1">
        <f t="shared" si="10"/>
        <v>11.974545454545455</v>
      </c>
      <c r="M66" s="1">
        <f t="shared" si="10"/>
        <v>1.8792000000000002</v>
      </c>
      <c r="N66" s="1">
        <f t="shared" si="10"/>
        <v>3.9730890352132846</v>
      </c>
      <c r="O66" s="1">
        <f t="shared" si="10"/>
        <v>0.98966666666666669</v>
      </c>
      <c r="P66" s="1">
        <f t="shared" si="10"/>
        <v>0.68113559405211821</v>
      </c>
      <c r="Q66" s="1">
        <f t="shared" si="10"/>
        <v>0.2964705882352941</v>
      </c>
      <c r="S66" s="1">
        <f t="shared" si="4"/>
        <v>43.468107338712812</v>
      </c>
      <c r="X66" s="3">
        <f t="shared" si="5"/>
        <v>54.769815246778144</v>
      </c>
      <c r="Y66" s="3">
        <f t="shared" si="8"/>
        <v>219.07926098711258</v>
      </c>
      <c r="Z66" s="32">
        <f>Wages!AA46</f>
        <v>1.97</v>
      </c>
      <c r="AB66" s="3">
        <f t="shared" si="1"/>
        <v>614.64</v>
      </c>
      <c r="AC66" s="3">
        <f t="shared" si="9"/>
        <v>2.8055599477129713</v>
      </c>
    </row>
    <row r="67" spans="1:29" x14ac:dyDescent="0.15">
      <c r="A67" s="5">
        <v>1922</v>
      </c>
      <c r="B67" s="3">
        <v>0.30299999999999999</v>
      </c>
      <c r="C67" s="3">
        <v>0.13064935064935065</v>
      </c>
      <c r="D67" s="3">
        <v>0.12026666666666666</v>
      </c>
      <c r="E67" s="3">
        <v>1.1749212711136561</v>
      </c>
      <c r="F67" s="3">
        <v>0.42649999999999999</v>
      </c>
      <c r="G67" s="3">
        <v>0.30710850468665668</v>
      </c>
      <c r="H67" s="3">
        <v>8.8235294117647065E-2</v>
      </c>
      <c r="K67" s="1">
        <f t="shared" si="10"/>
        <v>26.966999999999999</v>
      </c>
      <c r="L67" s="1">
        <f t="shared" si="10"/>
        <v>11.627792207792208</v>
      </c>
      <c r="M67" s="1">
        <f t="shared" si="10"/>
        <v>2.1648000000000001</v>
      </c>
      <c r="N67" s="1">
        <f t="shared" si="10"/>
        <v>3.524763813340968</v>
      </c>
      <c r="O67" s="1">
        <f t="shared" si="10"/>
        <v>0.85299999999999998</v>
      </c>
      <c r="P67" s="1">
        <f t="shared" si="10"/>
        <v>0.9213255140599701</v>
      </c>
      <c r="Q67" s="1">
        <f t="shared" si="10"/>
        <v>0.26470588235294118</v>
      </c>
      <c r="S67" s="1">
        <f>SUM(K67:R67)</f>
        <v>46.323387417546094</v>
      </c>
      <c r="X67" s="3">
        <f t="shared" si="5"/>
        <v>58.367468146108081</v>
      </c>
      <c r="Y67" s="3">
        <f t="shared" si="8"/>
        <v>233.46987258443232</v>
      </c>
      <c r="Z67" s="32"/>
    </row>
    <row r="68" spans="1:29" x14ac:dyDescent="0.15">
      <c r="A68" s="5">
        <v>1923</v>
      </c>
      <c r="B68" s="3">
        <v>0.28573390557939915</v>
      </c>
      <c r="C68" s="3">
        <v>0.13337662337662337</v>
      </c>
      <c r="D68" s="3">
        <v>0.12939999999999999</v>
      </c>
      <c r="E68" s="3">
        <v>1.2006870884626397</v>
      </c>
      <c r="F68" s="3">
        <v>0.4951666666666667</v>
      </c>
      <c r="G68" s="3">
        <v>0.27245423762084714</v>
      </c>
      <c r="H68" s="3">
        <v>9.1764705882352943E-2</v>
      </c>
      <c r="K68" s="1">
        <f t="shared" si="10"/>
        <v>25.430317596566525</v>
      </c>
      <c r="L68" s="1">
        <f t="shared" si="10"/>
        <v>11.87051948051948</v>
      </c>
      <c r="M68" s="1">
        <f t="shared" si="10"/>
        <v>2.3291999999999997</v>
      </c>
      <c r="N68" s="1">
        <f t="shared" si="10"/>
        <v>3.6020612653879192</v>
      </c>
      <c r="O68" s="1">
        <f t="shared" si="10"/>
        <v>0.9903333333333334</v>
      </c>
      <c r="P68" s="1">
        <f t="shared" si="10"/>
        <v>0.81736271286254136</v>
      </c>
      <c r="Q68" s="1">
        <f t="shared" si="10"/>
        <v>0.2752941176470588</v>
      </c>
      <c r="S68" s="1">
        <f t="shared" si="4"/>
        <v>45.315088506316847</v>
      </c>
      <c r="X68" s="3">
        <f t="shared" si="5"/>
        <v>57.097011517959231</v>
      </c>
      <c r="Y68" s="3">
        <f t="shared" si="8"/>
        <v>228.38804607183692</v>
      </c>
      <c r="Z68" s="32">
        <f>Wages!AA48</f>
        <v>1.0906172839506172</v>
      </c>
      <c r="AB68" s="3">
        <f t="shared" si="1"/>
        <v>340.27259259259256</v>
      </c>
      <c r="AC68" s="3">
        <f t="shared" si="9"/>
        <v>1.4898879273460905</v>
      </c>
    </row>
    <row r="69" spans="1:29" x14ac:dyDescent="0.15">
      <c r="A69" s="5">
        <v>1924</v>
      </c>
      <c r="B69" s="3">
        <v>0.29199999999999998</v>
      </c>
      <c r="C69" s="3">
        <v>0.19900000000000001</v>
      </c>
      <c r="D69" s="3">
        <v>0.14086666666666667</v>
      </c>
      <c r="E69" s="3">
        <v>1.2161465788720298</v>
      </c>
      <c r="F69" s="3">
        <v>0.46116666666666667</v>
      </c>
      <c r="G69" s="3">
        <v>0.27842911125288328</v>
      </c>
      <c r="H69" s="3">
        <v>0.10588235294117647</v>
      </c>
      <c r="K69" s="1">
        <f t="shared" si="10"/>
        <v>25.988</v>
      </c>
      <c r="L69" s="1">
        <f t="shared" si="10"/>
        <v>17.711000000000002</v>
      </c>
      <c r="M69" s="1">
        <f t="shared" si="10"/>
        <v>2.5356000000000001</v>
      </c>
      <c r="N69" s="1">
        <f t="shared" si="10"/>
        <v>3.6484397366160897</v>
      </c>
      <c r="O69" s="1">
        <f t="shared" si="10"/>
        <v>0.92233333333333334</v>
      </c>
      <c r="P69" s="1">
        <f t="shared" si="10"/>
        <v>0.83528733375864983</v>
      </c>
      <c r="Q69" s="1">
        <f t="shared" si="10"/>
        <v>0.31764705882352939</v>
      </c>
      <c r="S69" s="1">
        <f t="shared" si="4"/>
        <v>51.958307462531607</v>
      </c>
      <c r="X69" s="3">
        <f t="shared" ref="X69:X94" si="11">S69*1.16</f>
        <v>60.271636656536657</v>
      </c>
      <c r="Y69" s="3">
        <f t="shared" si="8"/>
        <v>241.08654662614663</v>
      </c>
      <c r="Z69" s="32">
        <f>Wages!AA49</f>
        <v>1.136707818930041</v>
      </c>
      <c r="AB69" s="3">
        <f t="shared" si="1"/>
        <v>354.65283950617282</v>
      </c>
      <c r="AC69" s="3">
        <f t="shared" si="9"/>
        <v>1.471060266403557</v>
      </c>
    </row>
    <row r="70" spans="1:29" x14ac:dyDescent="0.15">
      <c r="A70" s="5">
        <v>1925</v>
      </c>
      <c r="B70" s="3">
        <v>0.32300000000000001</v>
      </c>
      <c r="C70" s="3">
        <v>0.21199999999999999</v>
      </c>
      <c r="D70" s="3">
        <v>0.15366666666666667</v>
      </c>
      <c r="E70" s="3">
        <v>1.1182364729458918</v>
      </c>
      <c r="F70" s="3">
        <v>0.41666666666666669</v>
      </c>
      <c r="G70" s="3">
        <v>0.28201403543210496</v>
      </c>
      <c r="H70" s="3">
        <v>0.10235294117647059</v>
      </c>
      <c r="K70" s="1">
        <f t="shared" si="10"/>
        <v>28.747</v>
      </c>
      <c r="L70" s="1">
        <f t="shared" si="10"/>
        <v>18.867999999999999</v>
      </c>
      <c r="M70" s="1">
        <f t="shared" si="10"/>
        <v>2.766</v>
      </c>
      <c r="N70" s="1">
        <f t="shared" si="10"/>
        <v>3.3547094188376754</v>
      </c>
      <c r="O70" s="1">
        <f t="shared" si="10"/>
        <v>0.83333333333333337</v>
      </c>
      <c r="P70" s="1">
        <f t="shared" si="10"/>
        <v>0.84604210629631482</v>
      </c>
      <c r="Q70" s="1">
        <f t="shared" si="10"/>
        <v>0.30705882352941177</v>
      </c>
      <c r="S70" s="1">
        <f t="shared" si="4"/>
        <v>55.722143681996734</v>
      </c>
      <c r="X70" s="3">
        <f t="shared" si="11"/>
        <v>64.637686671116214</v>
      </c>
      <c r="Y70" s="3">
        <f t="shared" si="8"/>
        <v>258.55074668446485</v>
      </c>
      <c r="Z70" s="32">
        <f>Wages!AA50</f>
        <v>1.1269135802469135</v>
      </c>
      <c r="AB70" s="3">
        <f t="shared" si="1"/>
        <v>351.59703703703701</v>
      </c>
      <c r="AC70" s="3">
        <f t="shared" si="9"/>
        <v>1.3598763165287848</v>
      </c>
    </row>
    <row r="71" spans="1:29" x14ac:dyDescent="0.15">
      <c r="A71" s="5">
        <v>1926</v>
      </c>
      <c r="B71" s="3">
        <v>0.29700000000000004</v>
      </c>
      <c r="C71" s="3">
        <v>0.16700000000000001</v>
      </c>
      <c r="D71" s="3">
        <v>0.13046666666666668</v>
      </c>
      <c r="E71" s="3">
        <v>1.0873174921271114</v>
      </c>
      <c r="F71" s="3">
        <v>0.40566666666666668</v>
      </c>
      <c r="G71" s="3">
        <v>0.25930951563036769</v>
      </c>
      <c r="H71" s="3">
        <v>7.7647058823529416E-2</v>
      </c>
      <c r="K71" s="1">
        <f t="shared" si="10"/>
        <v>26.433000000000003</v>
      </c>
      <c r="L71" s="1">
        <f t="shared" si="10"/>
        <v>14.863000000000001</v>
      </c>
      <c r="M71" s="1">
        <f t="shared" si="10"/>
        <v>2.3484000000000003</v>
      </c>
      <c r="N71" s="1">
        <f t="shared" si="10"/>
        <v>3.2619524763813343</v>
      </c>
      <c r="O71" s="1">
        <f t="shared" si="10"/>
        <v>0.81133333333333335</v>
      </c>
      <c r="P71" s="1">
        <f t="shared" si="10"/>
        <v>0.77792854689110302</v>
      </c>
      <c r="Q71" s="1">
        <f t="shared" si="10"/>
        <v>0.23294117647058826</v>
      </c>
      <c r="S71" s="1">
        <f t="shared" si="4"/>
        <v>48.72855553307636</v>
      </c>
      <c r="X71" s="3">
        <f t="shared" si="11"/>
        <v>56.525124418368577</v>
      </c>
      <c r="Y71" s="3">
        <f t="shared" si="8"/>
        <v>226.10049767347431</v>
      </c>
      <c r="Z71" s="32">
        <f>Wages!AA51</f>
        <v>1.3516049382716049</v>
      </c>
      <c r="AB71" s="3">
        <f t="shared" si="1"/>
        <v>421.70074074074074</v>
      </c>
      <c r="AC71" s="3">
        <f t="shared" si="9"/>
        <v>1.8651031071578834</v>
      </c>
    </row>
    <row r="72" spans="1:29" x14ac:dyDescent="0.15">
      <c r="A72" s="5">
        <v>1927</v>
      </c>
      <c r="B72" s="3">
        <v>0.27900000000000003</v>
      </c>
      <c r="C72" s="3">
        <v>0.154</v>
      </c>
      <c r="D72" s="3">
        <v>0.15466586065573767</v>
      </c>
      <c r="E72" s="3">
        <v>1.0409390208989406</v>
      </c>
      <c r="F72" s="3">
        <v>0.63682092555331993</v>
      </c>
      <c r="G72" s="3">
        <v>0.25213966727192433</v>
      </c>
      <c r="H72" s="3">
        <v>6.6679960119641085E-2</v>
      </c>
      <c r="K72" s="1">
        <f t="shared" si="10"/>
        <v>24.831000000000003</v>
      </c>
      <c r="L72" s="1">
        <f t="shared" si="10"/>
        <v>13.706</v>
      </c>
      <c r="M72" s="1">
        <f t="shared" si="10"/>
        <v>2.783985491803278</v>
      </c>
      <c r="N72" s="1">
        <f t="shared" si="10"/>
        <v>3.1228170626968219</v>
      </c>
      <c r="O72" s="1">
        <f t="shared" si="10"/>
        <v>1.2736418511066399</v>
      </c>
      <c r="P72" s="1">
        <f t="shared" si="10"/>
        <v>0.75641900181577304</v>
      </c>
      <c r="Q72" s="1">
        <f t="shared" si="10"/>
        <v>0.20003988035892326</v>
      </c>
      <c r="S72" s="1">
        <f t="shared" si="4"/>
        <v>46.673903287781442</v>
      </c>
      <c r="X72" s="3">
        <f t="shared" si="11"/>
        <v>54.141727813826471</v>
      </c>
      <c r="Y72" s="3">
        <f t="shared" si="8"/>
        <v>216.56691125530588</v>
      </c>
      <c r="Z72" s="32">
        <f>Wages!AA52</f>
        <v>1.4622222222222219</v>
      </c>
      <c r="AB72" s="3">
        <f t="shared" si="1"/>
        <v>456.2133333333332</v>
      </c>
      <c r="AC72" s="3">
        <f t="shared" si="9"/>
        <v>2.1065698849789363</v>
      </c>
    </row>
    <row r="73" spans="1:29" x14ac:dyDescent="0.15">
      <c r="A73" s="5">
        <v>1928</v>
      </c>
      <c r="B73" s="3">
        <v>0.26709952606635073</v>
      </c>
      <c r="C73" s="3">
        <v>0.17</v>
      </c>
      <c r="D73" s="3">
        <v>0.14806873863724648</v>
      </c>
      <c r="E73" s="3">
        <v>1.0460921843687374</v>
      </c>
      <c r="F73" s="3">
        <v>0.6096579476861167</v>
      </c>
      <c r="G73" s="3">
        <v>0.24138489473425928</v>
      </c>
      <c r="H73" s="3">
        <v>6.5802592223330014E-2</v>
      </c>
      <c r="K73" s="1">
        <f t="shared" si="10"/>
        <v>23.771857819905215</v>
      </c>
      <c r="L73" s="1">
        <f t="shared" si="10"/>
        <v>15.13</v>
      </c>
      <c r="M73" s="1">
        <f t="shared" si="10"/>
        <v>2.6652372954704369</v>
      </c>
      <c r="N73" s="1">
        <f t="shared" si="10"/>
        <v>3.1382765531062122</v>
      </c>
      <c r="O73" s="1">
        <f t="shared" si="10"/>
        <v>1.2193158953722334</v>
      </c>
      <c r="P73" s="1">
        <f t="shared" si="10"/>
        <v>0.72415468420277784</v>
      </c>
      <c r="Q73" s="1">
        <f t="shared" si="10"/>
        <v>0.19740777666999004</v>
      </c>
      <c r="S73" s="1">
        <f t="shared" si="4"/>
        <v>46.846250024726864</v>
      </c>
      <c r="X73" s="3">
        <f t="shared" si="11"/>
        <v>54.341650028683155</v>
      </c>
      <c r="Y73" s="3">
        <f t="shared" si="8"/>
        <v>217.36660011473262</v>
      </c>
      <c r="Z73" s="32">
        <f>Wages!AA53</f>
        <v>1.4956378600823044</v>
      </c>
      <c r="AB73" s="3">
        <f t="shared" si="1"/>
        <v>466.63901234567896</v>
      </c>
      <c r="AC73" s="3">
        <f t="shared" si="9"/>
        <v>2.1467834161245238</v>
      </c>
    </row>
    <row r="74" spans="1:29" x14ac:dyDescent="0.15">
      <c r="A74" s="5">
        <v>1929</v>
      </c>
      <c r="B74" s="3">
        <v>0.24100000000000002</v>
      </c>
      <c r="C74" s="3">
        <v>0.16400000000000001</v>
      </c>
      <c r="D74" s="3">
        <v>0.14880175219485661</v>
      </c>
      <c r="E74" s="3">
        <v>0.89149728027483532</v>
      </c>
      <c r="F74" s="3">
        <v>0.61267605633802813</v>
      </c>
      <c r="G74" s="3">
        <v>0.24257986946066651</v>
      </c>
      <c r="H74" s="3">
        <v>6.2293120638085744E-2</v>
      </c>
      <c r="K74" s="1">
        <f t="shared" si="10"/>
        <v>21.449000000000002</v>
      </c>
      <c r="L74" s="1">
        <f t="shared" si="10"/>
        <v>14.596</v>
      </c>
      <c r="M74" s="1">
        <f t="shared" si="10"/>
        <v>2.678431539507419</v>
      </c>
      <c r="N74" s="1">
        <f t="shared" si="10"/>
        <v>2.6744918408245058</v>
      </c>
      <c r="O74" s="1">
        <f t="shared" si="10"/>
        <v>1.2253521126760563</v>
      </c>
      <c r="P74" s="1">
        <f t="shared" si="10"/>
        <v>0.72773960838199958</v>
      </c>
      <c r="Q74" s="1">
        <f t="shared" si="10"/>
        <v>0.18687936191425725</v>
      </c>
      <c r="S74" s="1">
        <f t="shared" si="4"/>
        <v>43.537894463304248</v>
      </c>
      <c r="X74" s="3">
        <f t="shared" si="11"/>
        <v>50.503957577432921</v>
      </c>
      <c r="Y74" s="3">
        <f t="shared" si="8"/>
        <v>202.01583030973168</v>
      </c>
      <c r="Z74" s="32">
        <f>Wages!AA54</f>
        <v>1.5238683127572015</v>
      </c>
      <c r="AB74" s="3">
        <f t="shared" si="1"/>
        <v>475.44691358024687</v>
      </c>
      <c r="AC74" s="3">
        <f t="shared" si="9"/>
        <v>2.3535131521687647</v>
      </c>
    </row>
    <row r="75" spans="1:29" x14ac:dyDescent="0.15">
      <c r="A75" s="5">
        <v>1930</v>
      </c>
      <c r="B75" s="3">
        <v>0.20538423645320197</v>
      </c>
      <c r="C75" s="3">
        <v>0.14199999999999999</v>
      </c>
      <c r="D75" s="3">
        <v>0.12681134546655268</v>
      </c>
      <c r="E75" s="3">
        <v>0.77812768393930709</v>
      </c>
      <c r="F75" s="3">
        <v>0.52213279678068403</v>
      </c>
      <c r="G75" s="3">
        <v>0.20673062766844977</v>
      </c>
      <c r="H75" s="3">
        <v>4.9571286141575278E-2</v>
      </c>
      <c r="K75" s="1">
        <f t="shared" si="10"/>
        <v>18.279197044334975</v>
      </c>
      <c r="L75" s="1">
        <f t="shared" si="10"/>
        <v>12.637999999999998</v>
      </c>
      <c r="M75" s="1">
        <f t="shared" si="10"/>
        <v>2.2826042183979482</v>
      </c>
      <c r="N75" s="1">
        <f t="shared" si="10"/>
        <v>2.3343830518179214</v>
      </c>
      <c r="O75" s="1">
        <f t="shared" si="10"/>
        <v>1.0442655935613681</v>
      </c>
      <c r="P75" s="1">
        <f t="shared" si="10"/>
        <v>0.62019188300534933</v>
      </c>
      <c r="Q75" s="1">
        <f t="shared" si="10"/>
        <v>0.14871385842472584</v>
      </c>
      <c r="S75" s="1">
        <f t="shared" si="4"/>
        <v>37.347355649542287</v>
      </c>
      <c r="X75" s="3">
        <f t="shared" si="11"/>
        <v>43.322932553469052</v>
      </c>
      <c r="Y75" s="3">
        <f t="shared" si="8"/>
        <v>173.29173021387621</v>
      </c>
      <c r="Z75" s="32">
        <f>Wages!AA55</f>
        <v>1.4697119341563785</v>
      </c>
      <c r="AB75" s="3">
        <f t="shared" si="1"/>
        <v>458.55012345679006</v>
      </c>
      <c r="AC75" s="3">
        <f t="shared" si="9"/>
        <v>2.6461165970865932</v>
      </c>
    </row>
    <row r="76" spans="1:29" x14ac:dyDescent="0.15">
      <c r="A76" s="5">
        <v>1931</v>
      </c>
      <c r="B76" s="3">
        <v>0.154</v>
      </c>
      <c r="C76" s="3">
        <v>0.111</v>
      </c>
      <c r="D76" s="3">
        <v>0.11068504719912979</v>
      </c>
      <c r="E76" s="3">
        <v>0.81419982822788428</v>
      </c>
      <c r="F76" s="3">
        <v>0.45573440643863167</v>
      </c>
      <c r="G76" s="3">
        <v>0.18044118368749082</v>
      </c>
      <c r="H76" s="3">
        <v>4.0358923230309075E-2</v>
      </c>
      <c r="K76" s="1">
        <f t="shared" si="10"/>
        <v>13.706</v>
      </c>
      <c r="L76" s="1">
        <f t="shared" si="10"/>
        <v>9.8789999999999996</v>
      </c>
      <c r="M76" s="1">
        <f t="shared" si="10"/>
        <v>1.9923308495843361</v>
      </c>
      <c r="N76" s="1">
        <f t="shared" si="10"/>
        <v>2.4425994846836527</v>
      </c>
      <c r="O76" s="1">
        <f t="shared" si="10"/>
        <v>0.91146881287726333</v>
      </c>
      <c r="P76" s="1">
        <f t="shared" si="10"/>
        <v>0.54132355106247243</v>
      </c>
      <c r="Q76" s="1">
        <f t="shared" si="10"/>
        <v>0.12107676969092723</v>
      </c>
      <c r="S76" s="1">
        <f t="shared" si="4"/>
        <v>29.593799467898652</v>
      </c>
      <c r="X76" s="3">
        <f t="shared" si="11"/>
        <v>34.328807382762434</v>
      </c>
      <c r="Y76" s="3">
        <f t="shared" si="8"/>
        <v>137.31522953104974</v>
      </c>
      <c r="Z76" s="33">
        <v>1.4</v>
      </c>
      <c r="AB76" s="3">
        <f t="shared" si="1"/>
        <v>436.79999999999995</v>
      </c>
      <c r="AC76" s="3">
        <f t="shared" si="9"/>
        <v>3.181001856033971</v>
      </c>
    </row>
    <row r="77" spans="1:29" x14ac:dyDescent="0.15">
      <c r="A77" s="5">
        <v>1932</v>
      </c>
      <c r="B77" s="3">
        <v>0.17199999999999999</v>
      </c>
      <c r="C77" s="3">
        <v>0.109</v>
      </c>
      <c r="D77" s="3">
        <v>0.11581614210240071</v>
      </c>
      <c r="E77" s="3">
        <v>0.82965931863727449</v>
      </c>
      <c r="F77" s="3">
        <v>0.47686116700201198</v>
      </c>
      <c r="G77" s="3">
        <v>0.18880600677234138</v>
      </c>
      <c r="H77" s="3">
        <v>4.0358923230309075E-2</v>
      </c>
      <c r="K77" s="1">
        <f t="shared" si="10"/>
        <v>15.307999999999998</v>
      </c>
      <c r="L77" s="1">
        <f t="shared" si="10"/>
        <v>9.7010000000000005</v>
      </c>
      <c r="M77" s="1">
        <f t="shared" si="10"/>
        <v>2.0846905578432127</v>
      </c>
      <c r="N77" s="1">
        <f t="shared" si="10"/>
        <v>2.4889779559118237</v>
      </c>
      <c r="O77" s="1">
        <f t="shared" si="10"/>
        <v>0.95372233400402395</v>
      </c>
      <c r="P77" s="1">
        <f t="shared" si="10"/>
        <v>0.56641802031702415</v>
      </c>
      <c r="Q77" s="1">
        <f t="shared" si="10"/>
        <v>0.12107676969092723</v>
      </c>
      <c r="S77" s="1">
        <f t="shared" si="4"/>
        <v>31.223885637767012</v>
      </c>
      <c r="X77" s="3">
        <f t="shared" si="11"/>
        <v>36.21970733980973</v>
      </c>
      <c r="Y77" s="3">
        <f t="shared" si="8"/>
        <v>144.87882935923892</v>
      </c>
      <c r="Z77" s="33">
        <v>1.3</v>
      </c>
      <c r="AB77" s="3">
        <f t="shared" si="1"/>
        <v>405.6</v>
      </c>
      <c r="AC77" s="3">
        <f t="shared" si="9"/>
        <v>2.7995808759213645</v>
      </c>
    </row>
    <row r="78" spans="1:29" x14ac:dyDescent="0.15">
      <c r="A78" s="5">
        <v>1933</v>
      </c>
      <c r="B78" s="3">
        <v>0.17599999999999999</v>
      </c>
      <c r="C78" s="3">
        <v>0.122</v>
      </c>
      <c r="D78" s="3">
        <v>0.11801518277523111</v>
      </c>
      <c r="E78" s="3">
        <v>0.8451188090466647</v>
      </c>
      <c r="F78" s="3">
        <v>0.48591549295774639</v>
      </c>
      <c r="G78" s="3">
        <v>0.19239093095156307</v>
      </c>
      <c r="H78" s="3">
        <v>4.6061814556331009E-2</v>
      </c>
      <c r="K78" s="1">
        <f t="shared" si="10"/>
        <v>15.664</v>
      </c>
      <c r="L78" s="1">
        <f t="shared" si="10"/>
        <v>10.858000000000001</v>
      </c>
      <c r="M78" s="1">
        <f t="shared" si="10"/>
        <v>2.1242732899541599</v>
      </c>
      <c r="N78" s="1">
        <f t="shared" si="10"/>
        <v>2.5353564271399942</v>
      </c>
      <c r="O78" s="1">
        <f t="shared" si="10"/>
        <v>0.97183098591549277</v>
      </c>
      <c r="P78" s="1">
        <f t="shared" si="10"/>
        <v>0.57717279285468925</v>
      </c>
      <c r="Q78" s="1">
        <f t="shared" si="10"/>
        <v>0.13818544366899302</v>
      </c>
      <c r="S78" s="1">
        <f t="shared" si="4"/>
        <v>32.868818939533334</v>
      </c>
      <c r="X78" s="3">
        <f t="shared" si="11"/>
        <v>38.127829969858666</v>
      </c>
      <c r="Y78" s="3">
        <f t="shared" si="8"/>
        <v>152.51131987943467</v>
      </c>
      <c r="Z78" s="33">
        <v>1.28</v>
      </c>
      <c r="AB78" s="3">
        <f t="shared" si="1"/>
        <v>399.36</v>
      </c>
      <c r="AC78" s="3">
        <f t="shared" si="9"/>
        <v>2.618559726030222</v>
      </c>
    </row>
    <row r="79" spans="1:29" x14ac:dyDescent="0.15">
      <c r="A79" s="5">
        <v>1934</v>
      </c>
      <c r="B79" s="3">
        <v>0.21000000000000002</v>
      </c>
      <c r="C79" s="3">
        <v>0.14299999999999999</v>
      </c>
      <c r="D79" s="3">
        <v>0.1202142234480615</v>
      </c>
      <c r="E79" s="3">
        <v>0.87603778986544512</v>
      </c>
      <c r="F79" s="3">
        <v>0.4949698189134808</v>
      </c>
      <c r="G79" s="3">
        <v>0.19597585513078475</v>
      </c>
      <c r="H79" s="3">
        <v>4.7816550348953143E-2</v>
      </c>
      <c r="K79" s="1">
        <f t="shared" si="10"/>
        <v>18.690000000000001</v>
      </c>
      <c r="L79" s="1">
        <f t="shared" si="10"/>
        <v>12.726999999999999</v>
      </c>
      <c r="M79" s="1">
        <f t="shared" si="10"/>
        <v>2.1638560220651071</v>
      </c>
      <c r="N79" s="1">
        <f t="shared" si="10"/>
        <v>2.6281133695963352</v>
      </c>
      <c r="O79" s="1">
        <f t="shared" si="10"/>
        <v>0.98993963782696159</v>
      </c>
      <c r="P79" s="1">
        <f t="shared" si="10"/>
        <v>0.58792756539235425</v>
      </c>
      <c r="Q79" s="1">
        <f t="shared" si="10"/>
        <v>0.14344965104685942</v>
      </c>
      <c r="S79" s="1">
        <f t="shared" si="4"/>
        <v>37.930286245927618</v>
      </c>
      <c r="X79" s="3">
        <f t="shared" si="11"/>
        <v>43.999132045276035</v>
      </c>
      <c r="Y79" s="3">
        <f t="shared" si="8"/>
        <v>175.99652818110414</v>
      </c>
      <c r="Z79" s="33">
        <v>1.31</v>
      </c>
      <c r="AB79" s="3">
        <f t="shared" si="1"/>
        <v>408.72</v>
      </c>
      <c r="AC79" s="3">
        <f t="shared" si="9"/>
        <v>2.3223185378942164</v>
      </c>
    </row>
    <row r="80" spans="1:29" x14ac:dyDescent="0.15">
      <c r="A80" s="5">
        <v>1935</v>
      </c>
      <c r="B80" s="3">
        <v>0.23900000000000002</v>
      </c>
      <c r="C80" s="3">
        <v>0.14499999999999999</v>
      </c>
      <c r="D80" s="3">
        <v>0.12461230479372229</v>
      </c>
      <c r="E80" s="3">
        <v>0.94818207844259939</v>
      </c>
      <c r="F80" s="3">
        <v>0.51307847082494962</v>
      </c>
      <c r="G80" s="3">
        <v>0.20314570348922809</v>
      </c>
      <c r="H80" s="3">
        <v>4.7377866400797615E-2</v>
      </c>
      <c r="K80" s="1">
        <f t="shared" ref="K80:Q111" si="12">B80*K$4</f>
        <v>21.271000000000001</v>
      </c>
      <c r="L80" s="1">
        <f t="shared" si="12"/>
        <v>12.904999999999999</v>
      </c>
      <c r="M80" s="1">
        <f t="shared" si="12"/>
        <v>2.243021486287001</v>
      </c>
      <c r="N80" s="1">
        <f t="shared" si="12"/>
        <v>2.8445462353277984</v>
      </c>
      <c r="O80" s="1">
        <f t="shared" si="12"/>
        <v>1.0261569416498992</v>
      </c>
      <c r="P80" s="1">
        <f t="shared" si="12"/>
        <v>0.60943711046768423</v>
      </c>
      <c r="Q80" s="1">
        <f t="shared" si="12"/>
        <v>0.14213359920239285</v>
      </c>
      <c r="S80" s="1">
        <f t="shared" si="4"/>
        <v>41.041295372934776</v>
      </c>
      <c r="X80" s="3">
        <f t="shared" si="11"/>
        <v>47.607902632604336</v>
      </c>
      <c r="Y80" s="3">
        <f t="shared" si="8"/>
        <v>190.43161053041734</v>
      </c>
      <c r="Z80" s="33">
        <v>1.33</v>
      </c>
      <c r="AB80" s="3">
        <f t="shared" si="1"/>
        <v>414.96000000000004</v>
      </c>
      <c r="AC80" s="3">
        <f t="shared" si="9"/>
        <v>2.1790499951357556</v>
      </c>
    </row>
    <row r="81" spans="1:29" x14ac:dyDescent="0.15">
      <c r="A81" s="5">
        <v>1936</v>
      </c>
      <c r="B81" s="3">
        <v>0.248</v>
      </c>
      <c r="C81" s="3">
        <v>0.154</v>
      </c>
      <c r="D81" s="3">
        <v>0.13487449460026413</v>
      </c>
      <c r="E81" s="3">
        <v>0.99456054967077001</v>
      </c>
      <c r="F81" s="3">
        <v>0.55533199195171024</v>
      </c>
      <c r="G81" s="3">
        <v>0.21987534965892921</v>
      </c>
      <c r="H81" s="3">
        <v>4.8693918245264207E-2</v>
      </c>
      <c r="K81" s="1">
        <f t="shared" si="12"/>
        <v>22.071999999999999</v>
      </c>
      <c r="L81" s="1">
        <f t="shared" si="12"/>
        <v>13.706</v>
      </c>
      <c r="M81" s="1">
        <f t="shared" si="12"/>
        <v>2.4277409028047545</v>
      </c>
      <c r="N81" s="1">
        <f t="shared" si="12"/>
        <v>2.9836816490123099</v>
      </c>
      <c r="O81" s="1">
        <f t="shared" si="12"/>
        <v>1.1106639839034205</v>
      </c>
      <c r="P81" s="1">
        <f t="shared" si="12"/>
        <v>0.65962604897678767</v>
      </c>
      <c r="Q81" s="1">
        <f t="shared" si="12"/>
        <v>0.14608175473579263</v>
      </c>
      <c r="S81" s="1">
        <f t="shared" si="4"/>
        <v>43.105794339433068</v>
      </c>
      <c r="X81" s="3">
        <f t="shared" si="11"/>
        <v>50.002721433742359</v>
      </c>
      <c r="Y81" s="3">
        <f t="shared" si="8"/>
        <v>200.01088573496943</v>
      </c>
      <c r="Z81" s="33">
        <v>1.33</v>
      </c>
      <c r="AB81" s="3">
        <f t="shared" si="1"/>
        <v>414.96000000000004</v>
      </c>
      <c r="AC81" s="3">
        <f t="shared" si="9"/>
        <v>2.0746870775316477</v>
      </c>
    </row>
    <row r="82" spans="1:29" x14ac:dyDescent="0.15">
      <c r="A82" s="5">
        <v>1937</v>
      </c>
      <c r="B82" s="3">
        <v>0.26013043478260872</v>
      </c>
      <c r="C82" s="3">
        <v>0.17699999999999999</v>
      </c>
      <c r="D82" s="3">
        <v>0.14147161661875532</v>
      </c>
      <c r="E82" s="3">
        <v>1.0821643286573146</v>
      </c>
      <c r="F82" s="3">
        <v>0.58249496981891347</v>
      </c>
      <c r="G82" s="3">
        <v>0.23063012219659423</v>
      </c>
      <c r="H82" s="3">
        <v>5.7467597208374875E-2</v>
      </c>
      <c r="K82" s="1">
        <f t="shared" si="12"/>
        <v>23.151608695652175</v>
      </c>
      <c r="L82" s="1">
        <f t="shared" si="12"/>
        <v>15.752999999999998</v>
      </c>
      <c r="M82" s="1">
        <f t="shared" si="12"/>
        <v>2.5464890991375957</v>
      </c>
      <c r="N82" s="1">
        <f t="shared" si="12"/>
        <v>3.246492985971944</v>
      </c>
      <c r="O82" s="1">
        <f t="shared" si="12"/>
        <v>1.1649899396378269</v>
      </c>
      <c r="P82" s="1">
        <f t="shared" si="12"/>
        <v>0.69189036658978265</v>
      </c>
      <c r="Q82" s="1">
        <f t="shared" si="12"/>
        <v>0.17240279162512462</v>
      </c>
      <c r="S82" s="1">
        <f t="shared" si="4"/>
        <v>46.726873878614448</v>
      </c>
      <c r="X82" s="3">
        <f t="shared" si="11"/>
        <v>54.203173699192753</v>
      </c>
      <c r="Y82" s="3">
        <f t="shared" si="8"/>
        <v>216.81269479677101</v>
      </c>
      <c r="Z82" s="33">
        <v>1.43</v>
      </c>
      <c r="AB82" s="3">
        <f t="shared" si="1"/>
        <v>446.15999999999997</v>
      </c>
      <c r="AC82" s="3">
        <f t="shared" si="9"/>
        <v>2.0578130833999699</v>
      </c>
    </row>
    <row r="83" spans="1:29" x14ac:dyDescent="0.15">
      <c r="A83" s="5">
        <v>1938</v>
      </c>
      <c r="B83" s="3">
        <v>0.28304347826086962</v>
      </c>
      <c r="C83" s="3">
        <v>0.19367884615384612</v>
      </c>
      <c r="D83" s="3">
        <v>0.15393284709812757</v>
      </c>
      <c r="E83" s="3">
        <v>1.2264529058116234</v>
      </c>
      <c r="F83" s="3">
        <v>0.63380281690140849</v>
      </c>
      <c r="G83" s="3">
        <v>0.25094469254551705</v>
      </c>
      <c r="H83" s="3">
        <v>7.1944167497507483E-2</v>
      </c>
      <c r="K83" s="1">
        <f t="shared" si="12"/>
        <v>25.190869565217398</v>
      </c>
      <c r="L83" s="1">
        <f t="shared" si="12"/>
        <v>17.237417307692304</v>
      </c>
      <c r="M83" s="1">
        <f t="shared" si="12"/>
        <v>2.7707912477662964</v>
      </c>
      <c r="N83" s="1">
        <f t="shared" si="12"/>
        <v>3.6793587174348703</v>
      </c>
      <c r="O83" s="1">
        <f t="shared" si="12"/>
        <v>1.267605633802817</v>
      </c>
      <c r="P83" s="1">
        <f t="shared" si="12"/>
        <v>0.75283407763655119</v>
      </c>
      <c r="Q83" s="1">
        <f t="shared" si="12"/>
        <v>0.21583250249252245</v>
      </c>
      <c r="S83" s="1">
        <f t="shared" si="4"/>
        <v>51.114709052042762</v>
      </c>
      <c r="X83" s="3">
        <f t="shared" si="11"/>
        <v>59.293062500369601</v>
      </c>
      <c r="Y83" s="3">
        <f t="shared" si="8"/>
        <v>237.1722500014784</v>
      </c>
      <c r="Z83" s="33">
        <v>1.58</v>
      </c>
      <c r="AB83" s="3">
        <f t="shared" si="1"/>
        <v>492.96000000000004</v>
      </c>
      <c r="AC83" s="3">
        <f t="shared" si="9"/>
        <v>2.0784893679464069</v>
      </c>
    </row>
    <row r="84" spans="1:29" x14ac:dyDescent="0.15">
      <c r="A84" s="5">
        <v>1939</v>
      </c>
      <c r="B84" s="3">
        <v>0.32078260869565223</v>
      </c>
      <c r="C84" s="3">
        <v>0.22176057692307691</v>
      </c>
      <c r="D84" s="3">
        <v>0.17445722671121125</v>
      </c>
      <c r="E84" s="3">
        <v>1.4480389350128831</v>
      </c>
      <c r="F84" s="3">
        <v>0.71830985915492962</v>
      </c>
      <c r="G84" s="3">
        <v>0.2844039848849193</v>
      </c>
      <c r="H84" s="3">
        <v>8.1156530408773672E-2</v>
      </c>
      <c r="K84" s="1">
        <f t="shared" si="12"/>
        <v>28.549652173913049</v>
      </c>
      <c r="L84" s="1">
        <f t="shared" si="12"/>
        <v>19.736691346153844</v>
      </c>
      <c r="M84" s="1">
        <f t="shared" si="12"/>
        <v>3.1402300808018024</v>
      </c>
      <c r="N84" s="1">
        <f t="shared" si="12"/>
        <v>4.3441168050386487</v>
      </c>
      <c r="O84" s="1">
        <f t="shared" si="12"/>
        <v>1.4366197183098592</v>
      </c>
      <c r="P84" s="1">
        <f t="shared" si="12"/>
        <v>0.85321195465475785</v>
      </c>
      <c r="Q84" s="1">
        <f t="shared" si="12"/>
        <v>0.243469591226321</v>
      </c>
      <c r="S84" s="1">
        <f t="shared" si="4"/>
        <v>58.303991670098284</v>
      </c>
      <c r="X84" s="3">
        <f t="shared" si="11"/>
        <v>67.632630337314012</v>
      </c>
      <c r="Y84" s="3">
        <f t="shared" si="8"/>
        <v>270.53052134925605</v>
      </c>
      <c r="Z84" s="33">
        <v>1.97</v>
      </c>
      <c r="AB84" s="3">
        <f t="shared" si="1"/>
        <v>614.64</v>
      </c>
      <c r="AC84" s="3">
        <f t="shared" si="9"/>
        <v>2.2719802443528994</v>
      </c>
    </row>
    <row r="85" spans="1:29" x14ac:dyDescent="0.15">
      <c r="A85" s="5">
        <v>1940</v>
      </c>
      <c r="B85" s="3">
        <v>0.33199999999999996</v>
      </c>
      <c r="C85" s="3">
        <v>0.24848076923076923</v>
      </c>
      <c r="D85" s="3">
        <v>0.20597680968844689</v>
      </c>
      <c r="E85" s="3">
        <v>1.4068136272545093</v>
      </c>
      <c r="F85" s="3">
        <v>0.84808853118712269</v>
      </c>
      <c r="G85" s="3">
        <v>0.33578789812042992</v>
      </c>
      <c r="H85" s="3">
        <v>9.343968095712861E-2</v>
      </c>
      <c r="K85" s="1">
        <f t="shared" si="12"/>
        <v>29.547999999999998</v>
      </c>
      <c r="L85" s="1">
        <f t="shared" si="12"/>
        <v>22.11478846153846</v>
      </c>
      <c r="M85" s="1">
        <f t="shared" si="12"/>
        <v>3.7075825743920441</v>
      </c>
      <c r="N85" s="1">
        <f t="shared" si="12"/>
        <v>4.2204408817635279</v>
      </c>
      <c r="O85" s="1">
        <f t="shared" si="12"/>
        <v>1.6961770623742454</v>
      </c>
      <c r="P85" s="1">
        <f t="shared" si="12"/>
        <v>1.0073636943612898</v>
      </c>
      <c r="Q85" s="1">
        <f t="shared" si="12"/>
        <v>0.28031904287138582</v>
      </c>
      <c r="S85" s="1">
        <f t="shared" si="4"/>
        <v>62.574671717300944</v>
      </c>
      <c r="X85" s="3">
        <f t="shared" si="11"/>
        <v>72.586619192069094</v>
      </c>
      <c r="Y85" s="3">
        <f t="shared" si="8"/>
        <v>290.34647676827637</v>
      </c>
      <c r="Z85" s="33">
        <v>2.1292537893509524</v>
      </c>
      <c r="AB85" s="3">
        <f t="shared" si="1"/>
        <v>664.32718227749717</v>
      </c>
      <c r="AC85" s="3">
        <f t="shared" si="9"/>
        <v>2.2880497455035158</v>
      </c>
    </row>
    <row r="86" spans="1:29" x14ac:dyDescent="0.15">
      <c r="A86" s="5">
        <v>1941</v>
      </c>
      <c r="B86" s="3">
        <v>0.33199999999999996</v>
      </c>
      <c r="C86" s="3">
        <v>0.28864615384615383</v>
      </c>
      <c r="D86" s="3">
        <v>0.20011270122756583</v>
      </c>
      <c r="E86" s="3">
        <v>1.4222731176638996</v>
      </c>
      <c r="F86" s="3">
        <v>0.823943661971831</v>
      </c>
      <c r="G86" s="3">
        <v>0.32622810030917215</v>
      </c>
      <c r="H86" s="3">
        <v>9.6071784646061809E-2</v>
      </c>
      <c r="K86" s="1">
        <f t="shared" si="12"/>
        <v>29.547999999999998</v>
      </c>
      <c r="L86" s="1">
        <f t="shared" si="12"/>
        <v>25.689507692307689</v>
      </c>
      <c r="M86" s="1">
        <f t="shared" si="12"/>
        <v>3.602028622096185</v>
      </c>
      <c r="N86" s="1">
        <f t="shared" si="12"/>
        <v>4.2668193529916989</v>
      </c>
      <c r="O86" s="1">
        <f t="shared" si="12"/>
        <v>1.647887323943662</v>
      </c>
      <c r="P86" s="1">
        <f t="shared" si="12"/>
        <v>0.97868430092751646</v>
      </c>
      <c r="Q86" s="1">
        <f t="shared" si="12"/>
        <v>0.28821535393818543</v>
      </c>
      <c r="S86" s="1">
        <f t="shared" si="4"/>
        <v>66.021142646204922</v>
      </c>
      <c r="X86" s="3">
        <f t="shared" si="11"/>
        <v>76.584525469597708</v>
      </c>
      <c r="Y86" s="3">
        <f t="shared" si="8"/>
        <v>306.33810187839083</v>
      </c>
      <c r="Z86" s="33">
        <v>2.3329148853478432</v>
      </c>
      <c r="AB86" s="3">
        <f t="shared" si="1"/>
        <v>727.86944422852707</v>
      </c>
      <c r="AC86" s="3">
        <f t="shared" si="9"/>
        <v>2.3760330163483041</v>
      </c>
    </row>
    <row r="87" spans="1:29" x14ac:dyDescent="0.15">
      <c r="A87" s="5">
        <v>1942</v>
      </c>
      <c r="B87" s="3">
        <v>0.33199999999999996</v>
      </c>
      <c r="C87" s="3">
        <v>0.29204999999999998</v>
      </c>
      <c r="D87" s="3">
        <v>0.20231174190039622</v>
      </c>
      <c r="E87" s="3">
        <v>1.4634984254222734</v>
      </c>
      <c r="F87" s="3">
        <v>0.83299798792756541</v>
      </c>
      <c r="G87" s="3">
        <v>0.32981302448839384</v>
      </c>
      <c r="H87" s="3">
        <v>0.10133599202392821</v>
      </c>
      <c r="K87" s="1">
        <f t="shared" si="12"/>
        <v>29.547999999999998</v>
      </c>
      <c r="L87" s="1">
        <f t="shared" si="12"/>
        <v>25.992449999999998</v>
      </c>
      <c r="M87" s="1">
        <f t="shared" si="12"/>
        <v>3.6416113542071318</v>
      </c>
      <c r="N87" s="1">
        <f t="shared" si="12"/>
        <v>4.3904952762668206</v>
      </c>
      <c r="O87" s="1">
        <f t="shared" si="12"/>
        <v>1.6659959758551308</v>
      </c>
      <c r="P87" s="1">
        <f t="shared" si="12"/>
        <v>0.98943907346518145</v>
      </c>
      <c r="Q87" s="1">
        <f t="shared" si="12"/>
        <v>0.30400797607178465</v>
      </c>
      <c r="S87" s="1">
        <f t="shared" si="4"/>
        <v>66.531999655866031</v>
      </c>
      <c r="X87" s="3">
        <f t="shared" si="11"/>
        <v>77.177119600804588</v>
      </c>
      <c r="Y87" s="3">
        <f t="shared" si="8"/>
        <v>308.70847840321835</v>
      </c>
      <c r="Z87" s="33">
        <v>2.5220287602020988</v>
      </c>
      <c r="AB87" s="3">
        <f t="shared" si="1"/>
        <v>786.8729731830548</v>
      </c>
      <c r="AC87" s="3">
        <f t="shared" si="9"/>
        <v>2.5489192174219584</v>
      </c>
    </row>
    <row r="88" spans="1:29" x14ac:dyDescent="0.15">
      <c r="A88" s="5">
        <v>1943</v>
      </c>
      <c r="B88" s="3">
        <v>0.33599999999999997</v>
      </c>
      <c r="C88" s="3">
        <v>0.30055961538461534</v>
      </c>
      <c r="D88" s="3">
        <v>0.20817585036127725</v>
      </c>
      <c r="E88" s="3">
        <v>1.6490123103349559</v>
      </c>
      <c r="F88" s="3">
        <v>0.8571428571428571</v>
      </c>
      <c r="G88" s="3">
        <v>0.3393728222996516</v>
      </c>
      <c r="H88" s="3">
        <v>0.10396809571286141</v>
      </c>
      <c r="K88" s="1">
        <f t="shared" si="12"/>
        <v>29.903999999999996</v>
      </c>
      <c r="L88" s="1">
        <f t="shared" si="12"/>
        <v>26.749805769230765</v>
      </c>
      <c r="M88" s="1">
        <f t="shared" si="12"/>
        <v>3.7471653065029904</v>
      </c>
      <c r="N88" s="1">
        <f t="shared" si="12"/>
        <v>4.9470369310048676</v>
      </c>
      <c r="O88" s="1">
        <f t="shared" si="12"/>
        <v>1.7142857142857142</v>
      </c>
      <c r="P88" s="1">
        <f t="shared" si="12"/>
        <v>1.0181184668989549</v>
      </c>
      <c r="Q88" s="1">
        <f t="shared" si="12"/>
        <v>0.3119042871385842</v>
      </c>
      <c r="S88" s="1">
        <f t="shared" si="4"/>
        <v>68.392316475061875</v>
      </c>
      <c r="X88" s="3">
        <f t="shared" si="11"/>
        <v>79.335087111071772</v>
      </c>
      <c r="Y88" s="3">
        <f t="shared" si="8"/>
        <v>317.34034844428709</v>
      </c>
      <c r="Z88" s="33">
        <v>2.8680994947532064</v>
      </c>
      <c r="AB88" s="3">
        <f t="shared" si="1"/>
        <v>894.84704236300036</v>
      </c>
      <c r="AC88" s="3">
        <f t="shared" si="9"/>
        <v>2.8198338054075136</v>
      </c>
    </row>
    <row r="89" spans="1:29" x14ac:dyDescent="0.15">
      <c r="A89" s="5">
        <v>1944</v>
      </c>
      <c r="B89" s="3">
        <v>0.35699999999999998</v>
      </c>
      <c r="C89" s="3">
        <v>0.31894038461538454</v>
      </c>
      <c r="D89" s="3">
        <v>0.23456433843524199</v>
      </c>
      <c r="E89" s="3">
        <v>2.5353564271399947</v>
      </c>
      <c r="F89" s="3">
        <v>0.96579476861167002</v>
      </c>
      <c r="G89" s="3">
        <v>0.38239191245031168</v>
      </c>
      <c r="H89" s="3">
        <v>0.10572283150548355</v>
      </c>
      <c r="K89" s="1">
        <f t="shared" si="12"/>
        <v>31.773</v>
      </c>
      <c r="L89" s="1">
        <f t="shared" si="12"/>
        <v>28.385694230769225</v>
      </c>
      <c r="M89" s="1">
        <f t="shared" si="12"/>
        <v>4.2221580918343555</v>
      </c>
      <c r="N89" s="1">
        <f t="shared" si="12"/>
        <v>7.606069281419984</v>
      </c>
      <c r="O89" s="1">
        <f t="shared" si="12"/>
        <v>1.93158953722334</v>
      </c>
      <c r="P89" s="1">
        <f t="shared" si="12"/>
        <v>1.147175737350935</v>
      </c>
      <c r="Q89" s="1">
        <f t="shared" si="12"/>
        <v>0.31716849451645063</v>
      </c>
      <c r="S89" s="1">
        <f t="shared" si="4"/>
        <v>75.382855373114296</v>
      </c>
      <c r="X89" s="3">
        <f t="shared" si="11"/>
        <v>87.444112232812572</v>
      </c>
      <c r="Y89" s="3">
        <f t="shared" si="8"/>
        <v>349.77644893125029</v>
      </c>
      <c r="Z89" s="33">
        <v>3.4254877574815397</v>
      </c>
      <c r="AB89" s="3">
        <f t="shared" si="1"/>
        <v>1068.7521803342404</v>
      </c>
      <c r="AC89" s="3">
        <f t="shared" si="9"/>
        <v>3.0555292776281435</v>
      </c>
    </row>
    <row r="90" spans="1:29" x14ac:dyDescent="0.15">
      <c r="A90" s="5">
        <v>1945</v>
      </c>
      <c r="B90" s="3">
        <v>0.35699999999999998</v>
      </c>
      <c r="C90" s="3">
        <v>0.35706346153846147</v>
      </c>
      <c r="D90" s="3">
        <v>0.36064267034418457</v>
      </c>
      <c r="E90" s="3">
        <v>17.546521614657888</v>
      </c>
      <c r="F90" s="3">
        <v>1.4849094567404426</v>
      </c>
      <c r="G90" s="3">
        <v>0.58792756539235425</v>
      </c>
      <c r="H90" s="3">
        <v>0.1522233300099701</v>
      </c>
      <c r="K90" s="1">
        <f t="shared" si="12"/>
        <v>31.773</v>
      </c>
      <c r="L90" s="1">
        <f t="shared" si="12"/>
        <v>31.778648076923069</v>
      </c>
      <c r="M90" s="1">
        <f t="shared" si="12"/>
        <v>6.4915680661953221</v>
      </c>
      <c r="N90" s="1">
        <f t="shared" si="12"/>
        <v>52.639564843973659</v>
      </c>
      <c r="O90" s="1">
        <f t="shared" si="12"/>
        <v>2.9698189134808852</v>
      </c>
      <c r="P90" s="1">
        <f t="shared" si="12"/>
        <v>1.7637826961770626</v>
      </c>
      <c r="Q90" s="1">
        <f t="shared" si="12"/>
        <v>0.45666999002991027</v>
      </c>
      <c r="S90" s="1">
        <f t="shared" si="4"/>
        <v>127.87305258677991</v>
      </c>
      <c r="X90" s="3">
        <f t="shared" si="11"/>
        <v>148.33274100066467</v>
      </c>
      <c r="Y90" s="3">
        <f t="shared" si="8"/>
        <v>593.33096400265867</v>
      </c>
      <c r="Z90" s="33">
        <v>4.2562106490478051</v>
      </c>
      <c r="AB90" s="3">
        <f t="shared" si="1"/>
        <v>1327.9377225029152</v>
      </c>
      <c r="AC90" s="3">
        <f t="shared" si="9"/>
        <v>2.2381062224437773</v>
      </c>
    </row>
    <row r="91" spans="1:29" x14ac:dyDescent="0.15">
      <c r="A91" s="5">
        <v>1946</v>
      </c>
      <c r="B91" s="3">
        <v>2.0110000000000001</v>
      </c>
      <c r="C91" s="3">
        <v>0.52487307692307694</v>
      </c>
      <c r="D91" s="3">
        <v>2.4959111636624969</v>
      </c>
      <c r="E91" s="3">
        <v>44.554251359862583</v>
      </c>
      <c r="F91" s="3">
        <v>10.27665995975855</v>
      </c>
      <c r="G91" s="3">
        <v>4.0688889434165976</v>
      </c>
      <c r="H91" s="3">
        <v>0.91992023928215361</v>
      </c>
      <c r="K91" s="1">
        <f t="shared" si="12"/>
        <v>178.97900000000001</v>
      </c>
      <c r="L91" s="1">
        <f t="shared" si="12"/>
        <v>46.713703846153848</v>
      </c>
      <c r="M91" s="1">
        <f t="shared" si="12"/>
        <v>44.926400945924946</v>
      </c>
      <c r="N91" s="1">
        <f t="shared" si="12"/>
        <v>133.66275407958776</v>
      </c>
      <c r="O91" s="1">
        <f t="shared" si="12"/>
        <v>20.553319919517101</v>
      </c>
      <c r="P91" s="1">
        <f t="shared" si="12"/>
        <v>12.206666830249793</v>
      </c>
      <c r="Q91" s="1">
        <f t="shared" si="12"/>
        <v>2.7597607178464609</v>
      </c>
      <c r="S91" s="1">
        <f t="shared" si="4"/>
        <v>439.80160633927994</v>
      </c>
      <c r="X91" s="3">
        <f t="shared" si="11"/>
        <v>510.16986335356472</v>
      </c>
      <c r="Y91" s="3">
        <f t="shared" si="8"/>
        <v>2040.6794534142589</v>
      </c>
      <c r="Z91" s="33">
        <v>15.899464856946398</v>
      </c>
      <c r="AB91" s="3">
        <f t="shared" si="1"/>
        <v>4960.6330353672765</v>
      </c>
      <c r="AC91" s="3">
        <f t="shared" si="9"/>
        <v>2.4308732207146231</v>
      </c>
    </row>
    <row r="92" spans="1:29" x14ac:dyDescent="0.15">
      <c r="A92" s="5">
        <v>1947</v>
      </c>
      <c r="B92" s="3">
        <v>7.6340000000000003</v>
      </c>
      <c r="C92" s="3">
        <v>3.2217403846153845</v>
      </c>
      <c r="D92" s="3">
        <v>6.3376352190971943</v>
      </c>
      <c r="E92" s="3">
        <v>123.26367019753795</v>
      </c>
      <c r="F92" s="3">
        <v>26.094567404426556</v>
      </c>
      <c r="G92" s="3">
        <v>10.331751484516857</v>
      </c>
      <c r="H92" s="3">
        <v>2.0819940179461618</v>
      </c>
      <c r="K92" s="1">
        <f t="shared" si="12"/>
        <v>679.42600000000004</v>
      </c>
      <c r="L92" s="1">
        <f t="shared" si="12"/>
        <v>286.73489423076921</v>
      </c>
      <c r="M92" s="1">
        <f t="shared" si="12"/>
        <v>114.0774339437495</v>
      </c>
      <c r="N92" s="1">
        <f t="shared" si="12"/>
        <v>369.79101059261382</v>
      </c>
      <c r="O92" s="1">
        <f t="shared" si="12"/>
        <v>52.189134808853112</v>
      </c>
      <c r="P92" s="1">
        <f t="shared" si="12"/>
        <v>30.995254453550572</v>
      </c>
      <c r="Q92" s="1">
        <f t="shared" si="12"/>
        <v>6.2459820538384854</v>
      </c>
      <c r="S92" s="1">
        <f t="shared" si="4"/>
        <v>1539.4597100833751</v>
      </c>
      <c r="X92" s="3">
        <f t="shared" si="11"/>
        <v>1785.773263696715</v>
      </c>
      <c r="Y92" s="3">
        <f t="shared" si="8"/>
        <v>7143.0930547868602</v>
      </c>
      <c r="Z92" s="33">
        <v>61.369248706986774</v>
      </c>
      <c r="AB92" s="3">
        <f t="shared" si="1"/>
        <v>19147.205596579872</v>
      </c>
      <c r="AC92" s="3">
        <f t="shared" si="9"/>
        <v>2.6805202521824345</v>
      </c>
    </row>
    <row r="93" spans="1:29" x14ac:dyDescent="0.15">
      <c r="A93" s="5">
        <v>1948</v>
      </c>
      <c r="B93" s="3">
        <v>22.295999999999999</v>
      </c>
      <c r="C93" s="3">
        <v>20.37</v>
      </c>
      <c r="D93" s="3">
        <v>17.533684298034338</v>
      </c>
      <c r="E93" s="3">
        <v>223.90495276266822</v>
      </c>
      <c r="F93" s="3">
        <v>72.193158953722332</v>
      </c>
      <c r="G93" s="3">
        <v>28.583795455660795</v>
      </c>
      <c r="H93" s="3">
        <v>6.8864606181455645</v>
      </c>
      <c r="K93" s="1">
        <f t="shared" si="12"/>
        <v>1984.3440000000001</v>
      </c>
      <c r="L93" s="1">
        <f t="shared" si="12"/>
        <v>1812.93</v>
      </c>
      <c r="M93" s="1">
        <f t="shared" si="12"/>
        <v>315.60631736461806</v>
      </c>
      <c r="N93" s="1">
        <f t="shared" si="12"/>
        <v>671.71485828800462</v>
      </c>
      <c r="O93" s="1">
        <f t="shared" si="12"/>
        <v>144.38631790744466</v>
      </c>
      <c r="P93" s="1">
        <f t="shared" si="12"/>
        <v>85.751386366982388</v>
      </c>
      <c r="Q93" s="1">
        <f t="shared" si="12"/>
        <v>20.659381854436695</v>
      </c>
      <c r="S93" s="1">
        <f t="shared" si="4"/>
        <v>5035.3922617814878</v>
      </c>
      <c r="X93" s="3">
        <f t="shared" si="11"/>
        <v>5841.0550236665258</v>
      </c>
      <c r="Y93" s="3">
        <f t="shared" si="8"/>
        <v>23364.220094666103</v>
      </c>
      <c r="Z93" s="33">
        <v>170.06113785165479</v>
      </c>
      <c r="AB93" s="3">
        <f t="shared" si="1"/>
        <v>53059.075009716296</v>
      </c>
      <c r="AC93" s="3">
        <f t="shared" si="9"/>
        <v>2.2709542537578358</v>
      </c>
    </row>
    <row r="94" spans="1:29" x14ac:dyDescent="0.15">
      <c r="A94" s="5">
        <v>1949</v>
      </c>
      <c r="B94" s="3">
        <v>39.299999999999997</v>
      </c>
      <c r="C94" s="3">
        <v>37.28</v>
      </c>
      <c r="D94" s="3">
        <v>31.849439078160199</v>
      </c>
      <c r="E94" s="3">
        <v>210.01202404809621</v>
      </c>
      <c r="F94" s="3">
        <v>131.13682092555331</v>
      </c>
      <c r="G94" s="3">
        <v>51.92165186239388</v>
      </c>
      <c r="H94" s="3">
        <v>11.299621136590233</v>
      </c>
      <c r="K94" s="1">
        <f>B94*K$4</f>
        <v>3497.7</v>
      </c>
      <c r="L94" s="1">
        <f t="shared" si="12"/>
        <v>3317.92</v>
      </c>
      <c r="M94" s="1">
        <f t="shared" si="12"/>
        <v>573.28990340688358</v>
      </c>
      <c r="N94" s="1">
        <f t="shared" si="12"/>
        <v>630.0360721442886</v>
      </c>
      <c r="O94" s="1">
        <f t="shared" si="12"/>
        <v>262.27364185110662</v>
      </c>
      <c r="P94" s="1">
        <f t="shared" si="12"/>
        <v>155.76495558718165</v>
      </c>
      <c r="Q94" s="1">
        <f t="shared" si="12"/>
        <v>33.898863409770698</v>
      </c>
      <c r="S94" s="1">
        <f t="shared" si="4"/>
        <v>8470.88343639923</v>
      </c>
      <c r="X94" s="3">
        <f t="shared" si="11"/>
        <v>9826.224786223107</v>
      </c>
      <c r="Y94" s="3">
        <f t="shared" si="8"/>
        <v>39304.899144892428</v>
      </c>
      <c r="Z94" s="33">
        <v>290.35546653113704</v>
      </c>
      <c r="AB94" s="3">
        <f t="shared" si="1"/>
        <v>90590.905557714752</v>
      </c>
      <c r="AC94" s="3">
        <f t="shared" si="9"/>
        <v>2.30482478084381</v>
      </c>
    </row>
    <row r="95" spans="1:29" x14ac:dyDescent="0.15">
      <c r="A95" s="5">
        <v>1950</v>
      </c>
      <c r="B95" s="3">
        <v>44</v>
      </c>
      <c r="C95" s="3">
        <v>40</v>
      </c>
      <c r="D95" s="3">
        <v>14.7</v>
      </c>
      <c r="E95" s="3">
        <v>270</v>
      </c>
      <c r="F95" s="3">
        <v>123</v>
      </c>
      <c r="G95" s="3">
        <v>48.7</v>
      </c>
      <c r="H95" s="3">
        <v>12.344127617148558</v>
      </c>
      <c r="I95" s="3">
        <v>28.7</v>
      </c>
      <c r="K95" s="1">
        <f>B95*K$4</f>
        <v>3916</v>
      </c>
      <c r="L95" s="1">
        <f t="shared" si="12"/>
        <v>3560</v>
      </c>
      <c r="M95" s="1">
        <f t="shared" si="12"/>
        <v>264.59999999999997</v>
      </c>
      <c r="N95" s="1">
        <f t="shared" si="12"/>
        <v>810</v>
      </c>
      <c r="O95" s="1">
        <f t="shared" si="12"/>
        <v>246</v>
      </c>
      <c r="P95" s="1">
        <f t="shared" si="12"/>
        <v>146.10000000000002</v>
      </c>
      <c r="Q95" s="1">
        <f t="shared" si="12"/>
        <v>37.032382851445675</v>
      </c>
      <c r="R95" s="1">
        <f t="shared" ref="R95:R155" si="13">I95*3</f>
        <v>86.1</v>
      </c>
      <c r="S95" s="1">
        <f t="shared" si="4"/>
        <v>9065.8323828514476</v>
      </c>
      <c r="X95" s="3">
        <f t="shared" ref="X95:X155" si="14">S95*1.15</f>
        <v>10425.707240279164</v>
      </c>
      <c r="Y95" s="3">
        <f t="shared" si="8"/>
        <v>41702.828961116655</v>
      </c>
      <c r="Z95" s="33">
        <v>385</v>
      </c>
      <c r="AB95" s="3">
        <f t="shared" ref="AB95:AB149" si="15">Z95*312</f>
        <v>120120</v>
      </c>
      <c r="AC95" s="3">
        <f t="shared" si="9"/>
        <v>2.8803801322926752</v>
      </c>
    </row>
    <row r="96" spans="1:29" x14ac:dyDescent="0.15">
      <c r="A96" s="5">
        <v>1951</v>
      </c>
      <c r="B96" s="3">
        <v>55.9</v>
      </c>
      <c r="C96" s="3">
        <v>43.54</v>
      </c>
      <c r="D96" s="3">
        <v>12.6</v>
      </c>
      <c r="E96" s="3">
        <v>337</v>
      </c>
      <c r="F96" s="3">
        <v>102</v>
      </c>
      <c r="G96" s="3">
        <v>49.6</v>
      </c>
      <c r="H96" s="3">
        <v>18.226001994017953</v>
      </c>
      <c r="I96" s="3">
        <v>36</v>
      </c>
      <c r="K96" s="1">
        <f t="shared" si="12"/>
        <v>4975.0999999999995</v>
      </c>
      <c r="L96" s="1">
        <f t="shared" si="12"/>
        <v>3875.06</v>
      </c>
      <c r="M96" s="1">
        <f t="shared" si="12"/>
        <v>226.79999999999998</v>
      </c>
      <c r="N96" s="1">
        <f t="shared" si="12"/>
        <v>1011</v>
      </c>
      <c r="O96" s="1">
        <f t="shared" si="12"/>
        <v>204</v>
      </c>
      <c r="P96" s="1">
        <f t="shared" si="12"/>
        <v>148.80000000000001</v>
      </c>
      <c r="Q96" s="1">
        <f t="shared" si="12"/>
        <v>54.678005982053861</v>
      </c>
      <c r="R96" s="1">
        <f t="shared" si="13"/>
        <v>108</v>
      </c>
      <c r="S96" s="1">
        <f t="shared" si="4"/>
        <v>10603.438005982052</v>
      </c>
      <c r="X96" s="3">
        <f t="shared" si="14"/>
        <v>12193.95370687936</v>
      </c>
      <c r="Y96" s="3">
        <f t="shared" si="8"/>
        <v>48775.814827517439</v>
      </c>
      <c r="Z96" s="33">
        <v>464</v>
      </c>
      <c r="AB96" s="3">
        <f t="shared" si="15"/>
        <v>144768</v>
      </c>
      <c r="AC96" s="3">
        <f t="shared" si="9"/>
        <v>2.9680283253479849</v>
      </c>
    </row>
    <row r="97" spans="1:29" x14ac:dyDescent="0.15">
      <c r="A97" s="5">
        <v>1952</v>
      </c>
      <c r="B97" s="3">
        <v>62</v>
      </c>
      <c r="C97" s="3">
        <v>47.32</v>
      </c>
      <c r="D97" s="3">
        <v>11.3</v>
      </c>
      <c r="E97" s="3">
        <v>316</v>
      </c>
      <c r="F97" s="3">
        <v>62.2</v>
      </c>
      <c r="G97" s="3">
        <v>42.8</v>
      </c>
      <c r="H97" s="3">
        <v>15.842193419740783</v>
      </c>
      <c r="I97" s="3">
        <v>35.200000000000003</v>
      </c>
      <c r="K97" s="1">
        <f t="shared" si="12"/>
        <v>5518</v>
      </c>
      <c r="L97" s="1">
        <f t="shared" si="12"/>
        <v>4211.4800000000005</v>
      </c>
      <c r="M97" s="1">
        <f t="shared" si="12"/>
        <v>203.4</v>
      </c>
      <c r="N97" s="1">
        <f t="shared" si="12"/>
        <v>948</v>
      </c>
      <c r="O97" s="1">
        <f t="shared" si="12"/>
        <v>124.4</v>
      </c>
      <c r="P97" s="1">
        <f t="shared" si="12"/>
        <v>128.39999999999998</v>
      </c>
      <c r="Q97" s="1">
        <f t="shared" si="12"/>
        <v>47.526580259222349</v>
      </c>
      <c r="R97" s="1">
        <f t="shared" si="13"/>
        <v>105.60000000000001</v>
      </c>
      <c r="S97" s="1">
        <f t="shared" ref="S97:S155" si="16">SUM(K97:R97)</f>
        <v>11286.806580259221</v>
      </c>
      <c r="X97" s="3">
        <f t="shared" si="14"/>
        <v>12979.827567298104</v>
      </c>
      <c r="Y97" s="3">
        <f t="shared" si="8"/>
        <v>51919.310269192414</v>
      </c>
      <c r="Z97" s="33">
        <v>515</v>
      </c>
      <c r="AB97" s="3">
        <f t="shared" si="15"/>
        <v>160680</v>
      </c>
      <c r="AC97" s="3">
        <f t="shared" si="9"/>
        <v>3.0948022839075229</v>
      </c>
    </row>
    <row r="98" spans="1:29" x14ac:dyDescent="0.15">
      <c r="A98" s="5">
        <v>1953</v>
      </c>
      <c r="B98" s="3">
        <v>68</v>
      </c>
      <c r="C98" s="3">
        <v>54.179000000000002</v>
      </c>
      <c r="D98" s="3">
        <v>12.6</v>
      </c>
      <c r="E98" s="3">
        <v>321</v>
      </c>
      <c r="F98" s="3">
        <v>48.1</v>
      </c>
      <c r="G98" s="3">
        <v>37.799999999999997</v>
      </c>
      <c r="H98" s="3">
        <v>15.289890329012966</v>
      </c>
      <c r="I98" s="3">
        <v>29.6</v>
      </c>
      <c r="K98" s="1">
        <f t="shared" si="12"/>
        <v>6052</v>
      </c>
      <c r="L98" s="1">
        <f t="shared" si="12"/>
        <v>4821.9310000000005</v>
      </c>
      <c r="M98" s="1">
        <f t="shared" si="12"/>
        <v>226.79999999999998</v>
      </c>
      <c r="N98" s="1">
        <f t="shared" si="12"/>
        <v>963</v>
      </c>
      <c r="O98" s="1">
        <f t="shared" si="12"/>
        <v>96.2</v>
      </c>
      <c r="P98" s="1">
        <f t="shared" si="12"/>
        <v>113.39999999999999</v>
      </c>
      <c r="Q98" s="1">
        <f t="shared" si="12"/>
        <v>45.869670987038901</v>
      </c>
      <c r="R98" s="1">
        <f t="shared" si="13"/>
        <v>88.800000000000011</v>
      </c>
      <c r="S98" s="1">
        <f t="shared" si="16"/>
        <v>12408.000670987038</v>
      </c>
      <c r="X98" s="3">
        <f t="shared" si="14"/>
        <v>14269.200771635093</v>
      </c>
      <c r="Y98" s="3">
        <f t="shared" si="8"/>
        <v>57076.803086540371</v>
      </c>
      <c r="Z98" s="33">
        <v>593</v>
      </c>
      <c r="AB98" s="3">
        <f t="shared" si="15"/>
        <v>185016</v>
      </c>
      <c r="AC98" s="3">
        <f t="shared" si="9"/>
        <v>3.2415270301575414</v>
      </c>
    </row>
    <row r="99" spans="1:29" x14ac:dyDescent="0.15">
      <c r="A99" s="5">
        <v>1954</v>
      </c>
      <c r="B99" s="3">
        <v>76.5</v>
      </c>
      <c r="C99" s="3">
        <v>60.72</v>
      </c>
      <c r="D99" s="3">
        <v>15.3</v>
      </c>
      <c r="E99" s="3">
        <v>326</v>
      </c>
      <c r="F99" s="3">
        <v>60.9</v>
      </c>
      <c r="G99" s="3">
        <v>42.7</v>
      </c>
      <c r="H99" s="3">
        <v>15.069670987038888</v>
      </c>
      <c r="I99" s="3">
        <v>29.4</v>
      </c>
      <c r="K99" s="1">
        <f t="shared" si="12"/>
        <v>6808.5</v>
      </c>
      <c r="L99" s="1">
        <f t="shared" si="12"/>
        <v>5404.08</v>
      </c>
      <c r="M99" s="1">
        <f t="shared" si="12"/>
        <v>275.40000000000003</v>
      </c>
      <c r="N99" s="1">
        <f t="shared" si="12"/>
        <v>978</v>
      </c>
      <c r="O99" s="1">
        <f t="shared" si="12"/>
        <v>121.8</v>
      </c>
      <c r="P99" s="1">
        <f t="shared" si="12"/>
        <v>128.10000000000002</v>
      </c>
      <c r="Q99" s="1">
        <f t="shared" si="12"/>
        <v>45.209012961116663</v>
      </c>
      <c r="R99" s="1">
        <f t="shared" si="13"/>
        <v>88.199999999999989</v>
      </c>
      <c r="S99" s="1">
        <f t="shared" si="16"/>
        <v>13849.289012961117</v>
      </c>
      <c r="X99" s="3">
        <f t="shared" si="14"/>
        <v>15926.682364905284</v>
      </c>
      <c r="Y99" s="3">
        <f t="shared" si="8"/>
        <v>63706.729459621136</v>
      </c>
      <c r="Z99" s="33">
        <v>611</v>
      </c>
      <c r="AB99" s="3">
        <f t="shared" si="15"/>
        <v>190632</v>
      </c>
      <c r="AC99" s="3">
        <f t="shared" si="9"/>
        <v>2.992336941748472</v>
      </c>
    </row>
    <row r="100" spans="1:29" x14ac:dyDescent="0.15">
      <c r="A100" s="5">
        <v>1955</v>
      </c>
      <c r="B100" s="3">
        <v>76.5</v>
      </c>
      <c r="C100" s="3">
        <v>60.33</v>
      </c>
      <c r="D100" s="3">
        <v>14.7</v>
      </c>
      <c r="E100" s="3">
        <v>318</v>
      </c>
      <c r="F100" s="3">
        <v>59.9</v>
      </c>
      <c r="G100" s="3">
        <v>44</v>
      </c>
      <c r="H100" s="3">
        <v>14.369970089730812</v>
      </c>
      <c r="I100" s="3">
        <v>29.7</v>
      </c>
      <c r="K100" s="1">
        <f t="shared" si="12"/>
        <v>6808.5</v>
      </c>
      <c r="L100" s="1">
        <f t="shared" si="12"/>
        <v>5369.37</v>
      </c>
      <c r="M100" s="1">
        <f t="shared" si="12"/>
        <v>264.59999999999997</v>
      </c>
      <c r="N100" s="1">
        <f t="shared" si="12"/>
        <v>954</v>
      </c>
      <c r="O100" s="1">
        <f t="shared" si="12"/>
        <v>119.8</v>
      </c>
      <c r="P100" s="1">
        <f t="shared" si="12"/>
        <v>132</v>
      </c>
      <c r="Q100" s="1">
        <f t="shared" si="12"/>
        <v>43.109910269192433</v>
      </c>
      <c r="R100" s="1">
        <f t="shared" si="13"/>
        <v>89.1</v>
      </c>
      <c r="S100" s="1">
        <f t="shared" si="16"/>
        <v>13780.479910269192</v>
      </c>
      <c r="X100" s="3">
        <f t="shared" si="14"/>
        <v>15847.551896809569</v>
      </c>
      <c r="Y100" s="3">
        <f t="shared" si="8"/>
        <v>63390.207587238277</v>
      </c>
      <c r="Z100" s="33">
        <v>598</v>
      </c>
      <c r="AB100" s="3">
        <f t="shared" si="15"/>
        <v>186576</v>
      </c>
      <c r="AC100" s="3">
        <f t="shared" si="9"/>
        <v>2.9432937215615222</v>
      </c>
    </row>
    <row r="101" spans="1:29" x14ac:dyDescent="0.15">
      <c r="A101" s="5">
        <v>1956</v>
      </c>
      <c r="B101" s="3">
        <v>79.195359495846461</v>
      </c>
      <c r="C101" s="3">
        <v>60.33</v>
      </c>
      <c r="D101" s="3">
        <v>13.3</v>
      </c>
      <c r="E101" s="3">
        <v>322</v>
      </c>
      <c r="F101" s="3">
        <v>56</v>
      </c>
      <c r="G101" s="3">
        <v>41.2</v>
      </c>
      <c r="H101" s="3">
        <v>15.635718750484305</v>
      </c>
      <c r="I101" s="3">
        <v>29.7</v>
      </c>
      <c r="K101" s="1">
        <f t="shared" si="12"/>
        <v>7048.386995130335</v>
      </c>
      <c r="L101" s="1">
        <f t="shared" si="12"/>
        <v>5369.37</v>
      </c>
      <c r="M101" s="1">
        <f t="shared" si="12"/>
        <v>239.4</v>
      </c>
      <c r="N101" s="1">
        <f t="shared" si="12"/>
        <v>966</v>
      </c>
      <c r="O101" s="1">
        <f t="shared" si="12"/>
        <v>112</v>
      </c>
      <c r="P101" s="1">
        <f t="shared" si="12"/>
        <v>123.60000000000001</v>
      </c>
      <c r="Q101" s="1">
        <f t="shared" si="12"/>
        <v>46.907156251452918</v>
      </c>
      <c r="R101" s="1">
        <f t="shared" si="13"/>
        <v>89.1</v>
      </c>
      <c r="S101" s="1">
        <f t="shared" si="16"/>
        <v>13994.764151381787</v>
      </c>
      <c r="X101" s="3">
        <f t="shared" si="14"/>
        <v>16093.978774089053</v>
      </c>
      <c r="Y101" s="3">
        <f t="shared" si="8"/>
        <v>64375.915096356213</v>
      </c>
      <c r="Z101" s="33">
        <v>663</v>
      </c>
      <c r="AB101" s="3">
        <f t="shared" si="15"/>
        <v>206856</v>
      </c>
      <c r="AC101" s="3">
        <f t="shared" si="9"/>
        <v>3.2132514107237662</v>
      </c>
    </row>
    <row r="102" spans="1:29" x14ac:dyDescent="0.15">
      <c r="A102" s="5">
        <v>1957</v>
      </c>
      <c r="B102" s="3">
        <v>81</v>
      </c>
      <c r="C102" s="3">
        <v>60</v>
      </c>
      <c r="D102" s="3">
        <v>14.7</v>
      </c>
      <c r="E102" s="3">
        <v>379</v>
      </c>
      <c r="F102" s="3">
        <v>61.5</v>
      </c>
      <c r="G102" s="3">
        <v>38.5</v>
      </c>
      <c r="H102" s="3">
        <v>14.518881696878283</v>
      </c>
      <c r="I102" s="3">
        <v>29.7</v>
      </c>
      <c r="K102" s="1">
        <f t="shared" si="12"/>
        <v>7209</v>
      </c>
      <c r="L102" s="1">
        <f t="shared" si="12"/>
        <v>5340</v>
      </c>
      <c r="M102" s="1">
        <f t="shared" si="12"/>
        <v>264.59999999999997</v>
      </c>
      <c r="N102" s="1">
        <f t="shared" si="12"/>
        <v>1137</v>
      </c>
      <c r="O102" s="1">
        <f t="shared" si="12"/>
        <v>123</v>
      </c>
      <c r="P102" s="1">
        <f t="shared" si="12"/>
        <v>115.5</v>
      </c>
      <c r="Q102" s="1">
        <f t="shared" si="12"/>
        <v>43.556645090634852</v>
      </c>
      <c r="R102" s="1">
        <f t="shared" si="13"/>
        <v>89.1</v>
      </c>
      <c r="S102" s="1">
        <f t="shared" si="16"/>
        <v>14321.756645090636</v>
      </c>
      <c r="X102" s="3">
        <f t="shared" si="14"/>
        <v>16470.020141854231</v>
      </c>
      <c r="Y102" s="3">
        <f t="shared" si="8"/>
        <v>65880.080567416924</v>
      </c>
      <c r="Z102" s="33">
        <v>712</v>
      </c>
      <c r="AB102" s="3">
        <f t="shared" si="15"/>
        <v>222144</v>
      </c>
      <c r="AC102" s="3">
        <f t="shared" si="9"/>
        <v>3.3719448744856018</v>
      </c>
    </row>
    <row r="103" spans="1:29" x14ac:dyDescent="0.15">
      <c r="A103" s="5">
        <v>1958</v>
      </c>
      <c r="B103" s="3">
        <v>87</v>
      </c>
      <c r="C103" s="3">
        <v>60</v>
      </c>
      <c r="D103" s="3">
        <v>13.7</v>
      </c>
      <c r="E103" s="3">
        <v>343</v>
      </c>
      <c r="F103" s="3">
        <v>55.6</v>
      </c>
      <c r="G103" s="3">
        <v>38.200000000000003</v>
      </c>
      <c r="H103" s="3">
        <v>14.717430506408242</v>
      </c>
      <c r="I103" s="3">
        <v>29.6</v>
      </c>
      <c r="K103" s="1">
        <f t="shared" si="12"/>
        <v>7743</v>
      </c>
      <c r="L103" s="1">
        <f t="shared" si="12"/>
        <v>5340</v>
      </c>
      <c r="M103" s="1">
        <f t="shared" si="12"/>
        <v>246.6</v>
      </c>
      <c r="N103" s="1">
        <f t="shared" si="12"/>
        <v>1029</v>
      </c>
      <c r="O103" s="1">
        <f t="shared" si="12"/>
        <v>111.2</v>
      </c>
      <c r="P103" s="1">
        <f t="shared" si="12"/>
        <v>114.60000000000001</v>
      </c>
      <c r="Q103" s="1">
        <f t="shared" si="12"/>
        <v>44.152291519224725</v>
      </c>
      <c r="R103" s="1">
        <f t="shared" si="13"/>
        <v>88.800000000000011</v>
      </c>
      <c r="S103" s="1">
        <f t="shared" si="16"/>
        <v>14717.352291519226</v>
      </c>
      <c r="X103" s="3">
        <f t="shared" si="14"/>
        <v>16924.95513524711</v>
      </c>
      <c r="Y103" s="3">
        <f t="shared" ref="Y103:Y155" si="17">X103*4</f>
        <v>67699.820540988439</v>
      </c>
      <c r="Z103" s="33">
        <v>740</v>
      </c>
      <c r="AB103" s="3">
        <f t="shared" si="15"/>
        <v>230880</v>
      </c>
      <c r="AC103" s="3">
        <f t="shared" si="9"/>
        <v>3.410348774266176</v>
      </c>
    </row>
    <row r="104" spans="1:29" x14ac:dyDescent="0.15">
      <c r="A104" s="5">
        <v>1959</v>
      </c>
      <c r="B104" s="3">
        <v>87</v>
      </c>
      <c r="C104" s="3">
        <v>60</v>
      </c>
      <c r="D104" s="3">
        <v>14.8</v>
      </c>
      <c r="E104" s="3">
        <v>339</v>
      </c>
      <c r="F104" s="3">
        <v>54.4</v>
      </c>
      <c r="G104" s="3">
        <v>38.4</v>
      </c>
      <c r="H104" s="3">
        <v>14.369970089730812</v>
      </c>
      <c r="I104" s="3">
        <v>29.2</v>
      </c>
      <c r="K104" s="1">
        <f t="shared" si="12"/>
        <v>7743</v>
      </c>
      <c r="L104" s="1">
        <f t="shared" si="12"/>
        <v>5340</v>
      </c>
      <c r="M104" s="1">
        <f t="shared" si="12"/>
        <v>266.40000000000003</v>
      </c>
      <c r="N104" s="1">
        <f t="shared" si="12"/>
        <v>1017</v>
      </c>
      <c r="O104" s="1">
        <f t="shared" si="12"/>
        <v>108.8</v>
      </c>
      <c r="P104" s="1">
        <f t="shared" si="12"/>
        <v>115.19999999999999</v>
      </c>
      <c r="Q104" s="1">
        <f t="shared" si="12"/>
        <v>43.109910269192433</v>
      </c>
      <c r="R104" s="1">
        <f t="shared" si="13"/>
        <v>87.6</v>
      </c>
      <c r="S104" s="1">
        <f t="shared" si="16"/>
        <v>14721.109910269193</v>
      </c>
      <c r="X104" s="3">
        <f t="shared" si="14"/>
        <v>16929.276396809571</v>
      </c>
      <c r="Y104" s="3">
        <f t="shared" si="17"/>
        <v>67717.105587238286</v>
      </c>
      <c r="Z104" s="33">
        <v>778</v>
      </c>
      <c r="AB104" s="3">
        <f t="shared" si="15"/>
        <v>242736</v>
      </c>
      <c r="AC104" s="3">
        <f t="shared" ref="AC104:AC149" si="18">AB104/Y104</f>
        <v>3.5845595864591284</v>
      </c>
    </row>
    <row r="105" spans="1:29" x14ac:dyDescent="0.15">
      <c r="A105" s="5">
        <v>1960</v>
      </c>
      <c r="B105" s="3">
        <v>87</v>
      </c>
      <c r="C105" s="3">
        <v>59</v>
      </c>
      <c r="D105" s="3">
        <v>14.5</v>
      </c>
      <c r="E105" s="3">
        <v>388</v>
      </c>
      <c r="F105" s="3">
        <v>58.1</v>
      </c>
      <c r="G105" s="3">
        <v>39.299999999999997</v>
      </c>
      <c r="H105" s="3">
        <v>14.61815610164326</v>
      </c>
      <c r="I105" s="3">
        <v>29</v>
      </c>
      <c r="K105" s="1">
        <f t="shared" si="12"/>
        <v>7743</v>
      </c>
      <c r="L105" s="1">
        <f t="shared" si="12"/>
        <v>5251</v>
      </c>
      <c r="M105" s="1">
        <f t="shared" si="12"/>
        <v>261</v>
      </c>
      <c r="N105" s="1">
        <f t="shared" si="12"/>
        <v>1164</v>
      </c>
      <c r="O105" s="1">
        <f t="shared" si="12"/>
        <v>116.2</v>
      </c>
      <c r="P105" s="1">
        <f t="shared" si="12"/>
        <v>117.89999999999999</v>
      </c>
      <c r="Q105" s="1">
        <f t="shared" si="12"/>
        <v>43.854468304929782</v>
      </c>
      <c r="R105" s="1">
        <f t="shared" si="13"/>
        <v>87</v>
      </c>
      <c r="S105" s="1">
        <f t="shared" si="16"/>
        <v>14783.95446830493</v>
      </c>
      <c r="X105" s="3">
        <f t="shared" si="14"/>
        <v>17001.547638550666</v>
      </c>
      <c r="Y105" s="3">
        <f t="shared" si="17"/>
        <v>68006.190554202665</v>
      </c>
      <c r="Z105" s="33">
        <v>806</v>
      </c>
      <c r="AB105" s="3">
        <f t="shared" si="15"/>
        <v>251472</v>
      </c>
      <c r="AC105" s="3">
        <f t="shared" si="18"/>
        <v>3.69778101009158</v>
      </c>
    </row>
    <row r="106" spans="1:29" x14ac:dyDescent="0.15">
      <c r="A106" s="5">
        <v>1961</v>
      </c>
      <c r="B106" s="3">
        <v>87</v>
      </c>
      <c r="C106" s="3">
        <v>56.5</v>
      </c>
      <c r="D106" s="3">
        <v>14.3</v>
      </c>
      <c r="E106" s="3">
        <v>439.6</v>
      </c>
      <c r="F106" s="3">
        <v>58.46</v>
      </c>
      <c r="G106" s="3">
        <v>38.729999999999997</v>
      </c>
      <c r="H106" s="3">
        <v>15.341121954344224</v>
      </c>
      <c r="I106" s="3">
        <v>28.74</v>
      </c>
      <c r="K106" s="1">
        <f t="shared" si="12"/>
        <v>7743</v>
      </c>
      <c r="L106" s="1">
        <f t="shared" si="12"/>
        <v>5028.5</v>
      </c>
      <c r="M106" s="1">
        <f t="shared" si="12"/>
        <v>257.40000000000003</v>
      </c>
      <c r="N106" s="1">
        <f t="shared" si="12"/>
        <v>1318.8000000000002</v>
      </c>
      <c r="O106" s="1">
        <f t="shared" si="12"/>
        <v>116.92</v>
      </c>
      <c r="P106" s="1">
        <f t="shared" si="12"/>
        <v>116.19</v>
      </c>
      <c r="Q106" s="1">
        <f t="shared" si="12"/>
        <v>46.023365863032673</v>
      </c>
      <c r="R106" s="1">
        <f t="shared" si="13"/>
        <v>86.22</v>
      </c>
      <c r="S106" s="1">
        <f t="shared" si="16"/>
        <v>14713.053365863034</v>
      </c>
      <c r="X106" s="3">
        <f t="shared" si="14"/>
        <v>16920.011370742486</v>
      </c>
      <c r="Y106" s="3">
        <f t="shared" si="17"/>
        <v>67680.045482969945</v>
      </c>
      <c r="Z106" s="33">
        <v>1002</v>
      </c>
      <c r="AB106" s="3">
        <f t="shared" si="15"/>
        <v>312624</v>
      </c>
      <c r="AC106" s="3">
        <f t="shared" si="18"/>
        <v>4.6191458319670353</v>
      </c>
    </row>
    <row r="107" spans="1:29" x14ac:dyDescent="0.15">
      <c r="A107" s="5">
        <v>1962</v>
      </c>
      <c r="B107" s="3">
        <v>93.117867867867858</v>
      </c>
      <c r="C107" s="3">
        <v>56.5</v>
      </c>
      <c r="D107" s="3">
        <v>13.7</v>
      </c>
      <c r="E107" s="3">
        <v>107</v>
      </c>
      <c r="F107" s="3">
        <v>147</v>
      </c>
      <c r="G107" s="3">
        <v>37.6</v>
      </c>
      <c r="H107" s="3">
        <v>16.702918601707832</v>
      </c>
      <c r="I107" s="3">
        <v>28.6</v>
      </c>
      <c r="K107" s="1">
        <f t="shared" si="12"/>
        <v>8287.4902402402386</v>
      </c>
      <c r="L107" s="1">
        <f t="shared" si="12"/>
        <v>5028.5</v>
      </c>
      <c r="M107" s="1">
        <f t="shared" si="12"/>
        <v>246.6</v>
      </c>
      <c r="N107" s="1">
        <f t="shared" si="12"/>
        <v>321</v>
      </c>
      <c r="O107" s="1">
        <f t="shared" si="12"/>
        <v>294</v>
      </c>
      <c r="P107" s="1">
        <f t="shared" si="12"/>
        <v>112.80000000000001</v>
      </c>
      <c r="Q107" s="1">
        <f t="shared" si="12"/>
        <v>50.108755805123494</v>
      </c>
      <c r="R107" s="1">
        <f t="shared" si="13"/>
        <v>85.800000000000011</v>
      </c>
      <c r="S107" s="1">
        <f t="shared" si="16"/>
        <v>14426.298996045361</v>
      </c>
      <c r="X107" s="3">
        <f t="shared" si="14"/>
        <v>16590.243845452165</v>
      </c>
      <c r="Y107" s="3">
        <f t="shared" si="17"/>
        <v>66360.975381808661</v>
      </c>
      <c r="Z107" s="33">
        <v>1018</v>
      </c>
      <c r="AB107" s="3">
        <f t="shared" si="15"/>
        <v>317616</v>
      </c>
      <c r="AC107" s="3">
        <f t="shared" si="18"/>
        <v>4.7861864322004397</v>
      </c>
    </row>
    <row r="108" spans="1:29" x14ac:dyDescent="0.15">
      <c r="A108" s="5">
        <v>1963</v>
      </c>
      <c r="B108" s="3">
        <v>97.5</v>
      </c>
      <c r="C108" s="3">
        <v>57.92</v>
      </c>
      <c r="D108" s="3">
        <v>15.3</v>
      </c>
      <c r="E108" s="3">
        <v>123</v>
      </c>
      <c r="F108" s="3">
        <v>167</v>
      </c>
      <c r="G108" s="3">
        <v>37.299999999999997</v>
      </c>
      <c r="H108" s="3">
        <v>18.018304464843812</v>
      </c>
      <c r="I108" s="3">
        <v>28.2</v>
      </c>
      <c r="K108" s="1">
        <f t="shared" si="12"/>
        <v>8677.5</v>
      </c>
      <c r="L108" s="1">
        <f t="shared" si="12"/>
        <v>5154.88</v>
      </c>
      <c r="M108" s="1">
        <f t="shared" si="12"/>
        <v>275.40000000000003</v>
      </c>
      <c r="N108" s="1">
        <f t="shared" si="12"/>
        <v>369</v>
      </c>
      <c r="O108" s="1">
        <f t="shared" si="12"/>
        <v>334</v>
      </c>
      <c r="P108" s="1">
        <f t="shared" si="12"/>
        <v>111.89999999999999</v>
      </c>
      <c r="Q108" s="1">
        <f t="shared" si="12"/>
        <v>54.05491339453144</v>
      </c>
      <c r="R108" s="1">
        <f t="shared" si="13"/>
        <v>84.6</v>
      </c>
      <c r="S108" s="1">
        <f t="shared" si="16"/>
        <v>15061.334913394532</v>
      </c>
      <c r="X108" s="3">
        <f t="shared" si="14"/>
        <v>17320.53515040371</v>
      </c>
      <c r="Y108" s="3">
        <f t="shared" si="17"/>
        <v>69282.140601614839</v>
      </c>
      <c r="Z108" s="33">
        <v>1267</v>
      </c>
      <c r="AB108" s="3">
        <f t="shared" si="15"/>
        <v>395304</v>
      </c>
      <c r="AC108" s="3">
        <f t="shared" si="18"/>
        <v>5.7057128513547424</v>
      </c>
    </row>
    <row r="109" spans="1:29" x14ac:dyDescent="0.15">
      <c r="A109" s="5">
        <v>1964</v>
      </c>
      <c r="B109" s="3">
        <v>97.5</v>
      </c>
      <c r="C109" s="3">
        <v>63.75</v>
      </c>
      <c r="D109" s="3">
        <v>19.2</v>
      </c>
      <c r="E109" s="3">
        <v>163</v>
      </c>
      <c r="F109" s="3">
        <v>163</v>
      </c>
      <c r="G109" s="3">
        <v>36.5</v>
      </c>
      <c r="H109" s="3">
        <v>23.80103854240388</v>
      </c>
      <c r="I109" s="3">
        <v>28.1</v>
      </c>
      <c r="K109" s="1">
        <f t="shared" si="12"/>
        <v>8677.5</v>
      </c>
      <c r="L109" s="1">
        <f t="shared" si="12"/>
        <v>5673.75</v>
      </c>
      <c r="M109" s="1">
        <f t="shared" si="12"/>
        <v>345.59999999999997</v>
      </c>
      <c r="N109" s="1">
        <f t="shared" si="12"/>
        <v>489</v>
      </c>
      <c r="O109" s="1">
        <f t="shared" si="12"/>
        <v>326</v>
      </c>
      <c r="P109" s="1">
        <f t="shared" si="12"/>
        <v>109.5</v>
      </c>
      <c r="Q109" s="1">
        <f t="shared" si="12"/>
        <v>71.403115627211633</v>
      </c>
      <c r="R109" s="1">
        <f t="shared" si="13"/>
        <v>84.300000000000011</v>
      </c>
      <c r="S109" s="1">
        <f t="shared" si="16"/>
        <v>15777.053115627212</v>
      </c>
      <c r="X109" s="3">
        <f t="shared" si="14"/>
        <v>18143.611082971292</v>
      </c>
      <c r="Y109" s="3">
        <f t="shared" si="17"/>
        <v>72574.44433188517</v>
      </c>
      <c r="Z109" s="33">
        <v>1390</v>
      </c>
      <c r="AB109" s="3">
        <f t="shared" si="15"/>
        <v>433680</v>
      </c>
      <c r="AC109" s="3">
        <f t="shared" si="18"/>
        <v>5.9756571888689631</v>
      </c>
    </row>
    <row r="110" spans="1:29" x14ac:dyDescent="0.15">
      <c r="A110" s="5">
        <v>1965</v>
      </c>
      <c r="B110" s="3">
        <v>112.5</v>
      </c>
      <c r="C110" s="3">
        <v>64</v>
      </c>
      <c r="D110" s="3">
        <v>22.6</v>
      </c>
      <c r="E110" s="3">
        <v>239</v>
      </c>
      <c r="F110" s="3">
        <v>130</v>
      </c>
      <c r="G110" s="3">
        <v>36.6</v>
      </c>
      <c r="H110" s="3">
        <v>23.949950149551348</v>
      </c>
      <c r="I110" s="3">
        <v>29.9</v>
      </c>
      <c r="K110" s="1">
        <f t="shared" si="12"/>
        <v>10012.5</v>
      </c>
      <c r="L110" s="1">
        <f t="shared" si="12"/>
        <v>5696</v>
      </c>
      <c r="M110" s="1">
        <f t="shared" si="12"/>
        <v>406.8</v>
      </c>
      <c r="N110" s="1">
        <f t="shared" si="12"/>
        <v>717</v>
      </c>
      <c r="O110" s="1">
        <f t="shared" si="12"/>
        <v>260</v>
      </c>
      <c r="P110" s="1">
        <f t="shared" si="12"/>
        <v>109.80000000000001</v>
      </c>
      <c r="Q110" s="1">
        <f t="shared" si="12"/>
        <v>71.849850448654053</v>
      </c>
      <c r="R110" s="1">
        <f t="shared" si="13"/>
        <v>89.699999999999989</v>
      </c>
      <c r="S110" s="1">
        <f t="shared" si="16"/>
        <v>17363.649850448652</v>
      </c>
      <c r="X110" s="3">
        <f t="shared" si="14"/>
        <v>19968.197328015947</v>
      </c>
      <c r="Y110" s="3">
        <f t="shared" si="17"/>
        <v>79872.789312063789</v>
      </c>
      <c r="Z110" s="33">
        <v>1609</v>
      </c>
      <c r="AB110" s="3">
        <f t="shared" si="15"/>
        <v>502008</v>
      </c>
      <c r="AC110" s="3">
        <f t="shared" si="18"/>
        <v>6.2850941393651558</v>
      </c>
    </row>
    <row r="111" spans="1:29" x14ac:dyDescent="0.15">
      <c r="A111" s="5">
        <v>1966</v>
      </c>
      <c r="B111" s="3">
        <v>123</v>
      </c>
      <c r="C111" s="3">
        <v>64</v>
      </c>
      <c r="D111" s="3">
        <v>24.4</v>
      </c>
      <c r="E111" s="3">
        <v>261</v>
      </c>
      <c r="F111" s="3">
        <v>128</v>
      </c>
      <c r="G111" s="3">
        <v>36.799999999999997</v>
      </c>
      <c r="H111" s="3">
        <v>27.300461310369414</v>
      </c>
      <c r="I111" s="3">
        <v>31</v>
      </c>
      <c r="K111" s="1">
        <f t="shared" si="12"/>
        <v>10947</v>
      </c>
      <c r="L111" s="1">
        <f t="shared" si="12"/>
        <v>5696</v>
      </c>
      <c r="M111" s="1">
        <f t="shared" si="12"/>
        <v>439.2</v>
      </c>
      <c r="N111" s="1">
        <f t="shared" si="12"/>
        <v>783</v>
      </c>
      <c r="O111" s="1">
        <f t="shared" si="12"/>
        <v>256</v>
      </c>
      <c r="P111" s="1">
        <f t="shared" si="12"/>
        <v>110.39999999999999</v>
      </c>
      <c r="Q111" s="1">
        <f t="shared" si="12"/>
        <v>81.901383931108242</v>
      </c>
      <c r="R111" s="1">
        <f t="shared" si="13"/>
        <v>93</v>
      </c>
      <c r="S111" s="1">
        <f t="shared" si="16"/>
        <v>18406.50138393111</v>
      </c>
      <c r="X111" s="3">
        <f t="shared" si="14"/>
        <v>21167.476591520775</v>
      </c>
      <c r="Y111" s="3">
        <f t="shared" si="17"/>
        <v>84669.906366083102</v>
      </c>
      <c r="Z111" s="33">
        <v>1659</v>
      </c>
      <c r="AB111" s="3">
        <f t="shared" si="15"/>
        <v>517608</v>
      </c>
      <c r="AC111" s="3">
        <f t="shared" si="18"/>
        <v>6.113246396683655</v>
      </c>
    </row>
    <row r="112" spans="1:29" x14ac:dyDescent="0.15">
      <c r="A112" s="5">
        <v>1967</v>
      </c>
      <c r="B112" s="3">
        <v>129.12738970588236</v>
      </c>
      <c r="C112" s="3">
        <v>64</v>
      </c>
      <c r="D112" s="3">
        <v>24.1</v>
      </c>
      <c r="E112" s="3">
        <v>282</v>
      </c>
      <c r="F112" s="3">
        <v>126</v>
      </c>
      <c r="G112" s="3">
        <v>97.9</v>
      </c>
      <c r="H112" s="3">
        <v>27.796833334194311</v>
      </c>
      <c r="I112" s="3">
        <v>30</v>
      </c>
      <c r="K112" s="1">
        <f t="shared" ref="K112:Q143" si="19">B112*K$4</f>
        <v>11492.337683823531</v>
      </c>
      <c r="L112" s="1">
        <f t="shared" si="19"/>
        <v>5696</v>
      </c>
      <c r="M112" s="1">
        <f t="shared" si="19"/>
        <v>433.8</v>
      </c>
      <c r="N112" s="1">
        <f t="shared" si="19"/>
        <v>846</v>
      </c>
      <c r="O112" s="1">
        <f t="shared" si="19"/>
        <v>252</v>
      </c>
      <c r="P112" s="1">
        <f t="shared" si="19"/>
        <v>293.70000000000005</v>
      </c>
      <c r="Q112" s="1">
        <f t="shared" si="19"/>
        <v>83.390500002582939</v>
      </c>
      <c r="R112" s="1">
        <f t="shared" si="13"/>
        <v>90</v>
      </c>
      <c r="S112" s="1">
        <f t="shared" si="16"/>
        <v>19187.228183826115</v>
      </c>
      <c r="X112" s="3">
        <f t="shared" si="14"/>
        <v>22065.312411400031</v>
      </c>
      <c r="Y112" s="3">
        <f t="shared" si="17"/>
        <v>88261.249645600124</v>
      </c>
      <c r="Z112" s="33">
        <v>1958</v>
      </c>
      <c r="AB112" s="3">
        <f t="shared" si="15"/>
        <v>610896</v>
      </c>
      <c r="AC112" s="3">
        <f t="shared" si="18"/>
        <v>6.9214519673465054</v>
      </c>
    </row>
    <row r="113" spans="1:29" x14ac:dyDescent="0.15">
      <c r="A113" s="5">
        <v>1968</v>
      </c>
      <c r="B113" s="3">
        <v>138.82720588235296</v>
      </c>
      <c r="C113" s="3">
        <v>67.188235294117646</v>
      </c>
      <c r="D113" s="3">
        <v>24.3</v>
      </c>
      <c r="E113" s="3">
        <v>314</v>
      </c>
      <c r="F113" s="3">
        <v>129</v>
      </c>
      <c r="G113" s="3">
        <v>97.2</v>
      </c>
      <c r="H113" s="3">
        <v>26.555903274632065</v>
      </c>
      <c r="I113" s="3">
        <v>30</v>
      </c>
      <c r="K113" s="1">
        <f t="shared" si="19"/>
        <v>12355.621323529413</v>
      </c>
      <c r="L113" s="1">
        <f t="shared" si="19"/>
        <v>5979.7529411764708</v>
      </c>
      <c r="M113" s="1">
        <f t="shared" si="19"/>
        <v>437.40000000000003</v>
      </c>
      <c r="N113" s="1">
        <f t="shared" si="19"/>
        <v>942</v>
      </c>
      <c r="O113" s="1">
        <f t="shared" si="19"/>
        <v>258</v>
      </c>
      <c r="P113" s="1">
        <f t="shared" si="19"/>
        <v>291.60000000000002</v>
      </c>
      <c r="Q113" s="1">
        <f t="shared" si="19"/>
        <v>79.667709823896189</v>
      </c>
      <c r="R113" s="1">
        <f t="shared" si="13"/>
        <v>90</v>
      </c>
      <c r="S113" s="1">
        <f t="shared" si="16"/>
        <v>20434.04197452978</v>
      </c>
      <c r="X113" s="3">
        <f t="shared" si="14"/>
        <v>23499.148270709247</v>
      </c>
      <c r="Y113" s="3">
        <f t="shared" si="17"/>
        <v>93996.593082836989</v>
      </c>
      <c r="Z113" s="33">
        <v>2195</v>
      </c>
      <c r="AB113" s="3">
        <f t="shared" si="15"/>
        <v>684840</v>
      </c>
      <c r="AC113" s="3">
        <f t="shared" si="18"/>
        <v>7.2857959798230834</v>
      </c>
    </row>
    <row r="114" spans="1:29" x14ac:dyDescent="0.15">
      <c r="A114" s="5">
        <v>1969</v>
      </c>
      <c r="B114" s="3">
        <v>147.91654411764711</v>
      </c>
      <c r="C114" s="3">
        <v>72.235294117647058</v>
      </c>
      <c r="D114" s="3">
        <v>25</v>
      </c>
      <c r="E114" s="3">
        <v>355</v>
      </c>
      <c r="F114" s="3">
        <v>130</v>
      </c>
      <c r="G114" s="3">
        <v>95</v>
      </c>
      <c r="H114" s="3">
        <v>29.782321429493901</v>
      </c>
      <c r="I114" s="3">
        <v>30</v>
      </c>
      <c r="K114" s="1">
        <f t="shared" si="19"/>
        <v>13164.572426470593</v>
      </c>
      <c r="L114" s="1">
        <f t="shared" si="19"/>
        <v>6428.9411764705883</v>
      </c>
      <c r="M114" s="1">
        <f t="shared" si="19"/>
        <v>450</v>
      </c>
      <c r="N114" s="1">
        <f t="shared" si="19"/>
        <v>1065</v>
      </c>
      <c r="O114" s="1">
        <f t="shared" si="19"/>
        <v>260</v>
      </c>
      <c r="P114" s="1">
        <f t="shared" si="19"/>
        <v>285</v>
      </c>
      <c r="Q114" s="1">
        <f t="shared" si="19"/>
        <v>89.346964288481701</v>
      </c>
      <c r="R114" s="1">
        <f t="shared" si="13"/>
        <v>90</v>
      </c>
      <c r="S114" s="1">
        <f t="shared" si="16"/>
        <v>21832.860567229662</v>
      </c>
      <c r="X114" s="3">
        <f t="shared" si="14"/>
        <v>25107.78965231411</v>
      </c>
      <c r="Y114" s="3">
        <f t="shared" si="17"/>
        <v>100431.15860925644</v>
      </c>
      <c r="Z114" s="33">
        <v>2627</v>
      </c>
      <c r="AB114" s="3">
        <f t="shared" si="15"/>
        <v>819624</v>
      </c>
      <c r="AC114" s="3">
        <f t="shared" si="18"/>
        <v>8.1610529177391928</v>
      </c>
    </row>
    <row r="115" spans="1:29" x14ac:dyDescent="0.15">
      <c r="A115" s="5">
        <v>1970</v>
      </c>
      <c r="B115" s="3">
        <v>159.90000000000003</v>
      </c>
      <c r="C115" s="3">
        <v>76.964705882352959</v>
      </c>
      <c r="D115" s="3">
        <v>28</v>
      </c>
      <c r="E115" s="3">
        <v>454</v>
      </c>
      <c r="F115" s="3">
        <v>141</v>
      </c>
      <c r="G115" s="3">
        <v>95</v>
      </c>
      <c r="H115" s="3">
        <v>40.454319941729217</v>
      </c>
      <c r="I115" s="3">
        <v>30</v>
      </c>
      <c r="K115" s="1">
        <f t="shared" si="19"/>
        <v>14231.100000000002</v>
      </c>
      <c r="L115" s="1">
        <f t="shared" si="19"/>
        <v>6849.8588235294137</v>
      </c>
      <c r="M115" s="1">
        <f t="shared" si="19"/>
        <v>504</v>
      </c>
      <c r="N115" s="1">
        <f t="shared" si="19"/>
        <v>1362</v>
      </c>
      <c r="O115" s="1">
        <f t="shared" si="19"/>
        <v>282</v>
      </c>
      <c r="P115" s="1">
        <f t="shared" si="19"/>
        <v>285</v>
      </c>
      <c r="Q115" s="1">
        <f t="shared" si="19"/>
        <v>121.36295982518766</v>
      </c>
      <c r="R115" s="1">
        <f t="shared" si="13"/>
        <v>90</v>
      </c>
      <c r="S115" s="1">
        <f t="shared" si="16"/>
        <v>23725.3217833546</v>
      </c>
      <c r="X115" s="3">
        <f t="shared" si="14"/>
        <v>27284.120050857789</v>
      </c>
      <c r="Y115" s="3">
        <f t="shared" si="17"/>
        <v>109136.48020343116</v>
      </c>
      <c r="Z115" s="33">
        <v>3073</v>
      </c>
      <c r="AB115" s="3">
        <f t="shared" si="15"/>
        <v>958776</v>
      </c>
      <c r="AC115" s="3">
        <f t="shared" si="18"/>
        <v>8.7851101502708797</v>
      </c>
    </row>
    <row r="116" spans="1:29" x14ac:dyDescent="0.15">
      <c r="A116" s="5">
        <v>1971</v>
      </c>
      <c r="B116" s="3">
        <v>170.4590073529412</v>
      </c>
      <c r="C116" s="3">
        <v>83.200000000000017</v>
      </c>
      <c r="D116" s="3">
        <v>33</v>
      </c>
      <c r="E116" s="3">
        <v>456</v>
      </c>
      <c r="F116" s="3">
        <v>144</v>
      </c>
      <c r="G116" s="3">
        <v>94</v>
      </c>
      <c r="H116" s="3">
        <v>44.673482144240857</v>
      </c>
      <c r="I116" s="3">
        <v>30</v>
      </c>
      <c r="K116" s="1">
        <f t="shared" si="19"/>
        <v>15170.851654411767</v>
      </c>
      <c r="L116" s="1">
        <f t="shared" si="19"/>
        <v>7404.8000000000011</v>
      </c>
      <c r="M116" s="1">
        <f t="shared" si="19"/>
        <v>594</v>
      </c>
      <c r="N116" s="1">
        <f t="shared" si="19"/>
        <v>1368</v>
      </c>
      <c r="O116" s="1">
        <f t="shared" si="19"/>
        <v>288</v>
      </c>
      <c r="P116" s="1">
        <f t="shared" si="19"/>
        <v>282</v>
      </c>
      <c r="Q116" s="1">
        <f t="shared" si="19"/>
        <v>134.02044643272257</v>
      </c>
      <c r="R116" s="1">
        <f t="shared" si="13"/>
        <v>90</v>
      </c>
      <c r="S116" s="1">
        <f t="shared" si="16"/>
        <v>25331.672100844491</v>
      </c>
      <c r="X116" s="3">
        <f t="shared" si="14"/>
        <v>29131.422915971161</v>
      </c>
      <c r="Y116" s="3">
        <f t="shared" si="17"/>
        <v>116525.69166388465</v>
      </c>
      <c r="Z116" s="33">
        <v>3415</v>
      </c>
      <c r="AB116" s="3">
        <f t="shared" si="15"/>
        <v>1065480</v>
      </c>
      <c r="AC116" s="3">
        <f t="shared" si="18"/>
        <v>9.1437346115339917</v>
      </c>
    </row>
    <row r="117" spans="1:29" x14ac:dyDescent="0.15">
      <c r="A117" s="5">
        <v>1972</v>
      </c>
      <c r="B117" s="3">
        <v>176.85772058823534</v>
      </c>
      <c r="C117" s="3">
        <v>88.694117647058832</v>
      </c>
      <c r="D117" s="3">
        <v>33</v>
      </c>
      <c r="E117" s="3">
        <v>438</v>
      </c>
      <c r="F117" s="3">
        <v>151</v>
      </c>
      <c r="G117" s="3">
        <v>99</v>
      </c>
      <c r="H117" s="3">
        <v>46.162598215715555</v>
      </c>
      <c r="I117" s="3">
        <v>29.8</v>
      </c>
      <c r="K117" s="1">
        <f t="shared" si="19"/>
        <v>15740.337132352945</v>
      </c>
      <c r="L117" s="1">
        <f t="shared" si="19"/>
        <v>7893.7764705882364</v>
      </c>
      <c r="M117" s="1">
        <f t="shared" si="19"/>
        <v>594</v>
      </c>
      <c r="N117" s="1">
        <f t="shared" si="19"/>
        <v>1314</v>
      </c>
      <c r="O117" s="1">
        <f t="shared" si="19"/>
        <v>302</v>
      </c>
      <c r="P117" s="1">
        <f t="shared" si="19"/>
        <v>297</v>
      </c>
      <c r="Q117" s="1">
        <f t="shared" si="19"/>
        <v>138.48779464714667</v>
      </c>
      <c r="R117" s="1">
        <f t="shared" si="13"/>
        <v>89.4</v>
      </c>
      <c r="S117" s="1">
        <f t="shared" si="16"/>
        <v>26369.001397588327</v>
      </c>
      <c r="X117" s="3">
        <f t="shared" si="14"/>
        <v>30324.351607226574</v>
      </c>
      <c r="Y117" s="3">
        <f t="shared" si="17"/>
        <v>121297.4064289063</v>
      </c>
      <c r="Z117" s="33">
        <v>3888</v>
      </c>
      <c r="AB117" s="3">
        <f t="shared" si="15"/>
        <v>1213056</v>
      </c>
      <c r="AC117" s="3">
        <f t="shared" si="18"/>
        <v>10.000675494335363</v>
      </c>
    </row>
    <row r="118" spans="1:29" x14ac:dyDescent="0.15">
      <c r="A118" s="5">
        <v>1973</v>
      </c>
      <c r="B118" s="3">
        <v>200.66636029411765</v>
      </c>
      <c r="C118" s="3">
        <v>92.023529411764727</v>
      </c>
      <c r="D118" s="3">
        <v>46</v>
      </c>
      <c r="E118" s="3">
        <v>360</v>
      </c>
      <c r="F118" s="3">
        <v>158</v>
      </c>
      <c r="G118" s="3">
        <v>102</v>
      </c>
      <c r="H118" s="3">
        <v>55.593666668388629</v>
      </c>
      <c r="I118" s="3">
        <v>31</v>
      </c>
      <c r="K118" s="1">
        <f t="shared" si="19"/>
        <v>17859.306066176472</v>
      </c>
      <c r="L118" s="1">
        <f t="shared" si="19"/>
        <v>8190.0941176470606</v>
      </c>
      <c r="M118" s="1">
        <f t="shared" si="19"/>
        <v>828</v>
      </c>
      <c r="N118" s="1">
        <f t="shared" si="19"/>
        <v>1080</v>
      </c>
      <c r="O118" s="1">
        <f t="shared" si="19"/>
        <v>316</v>
      </c>
      <c r="P118" s="1">
        <f t="shared" si="19"/>
        <v>306</v>
      </c>
      <c r="Q118" s="1">
        <f t="shared" si="19"/>
        <v>166.78100000516588</v>
      </c>
      <c r="R118" s="1">
        <f t="shared" si="13"/>
        <v>93</v>
      </c>
      <c r="S118" s="1">
        <f t="shared" si="16"/>
        <v>28839.181183828699</v>
      </c>
      <c r="X118" s="3">
        <f t="shared" si="14"/>
        <v>33165.058361403004</v>
      </c>
      <c r="Y118" s="3">
        <f t="shared" si="17"/>
        <v>132660.23344561202</v>
      </c>
      <c r="Z118" s="33">
        <v>4758</v>
      </c>
      <c r="AB118" s="3">
        <f t="shared" si="15"/>
        <v>1484496</v>
      </c>
      <c r="AC118" s="3">
        <f t="shared" si="18"/>
        <v>11.190210973121896</v>
      </c>
    </row>
    <row r="119" spans="1:29" x14ac:dyDescent="0.15">
      <c r="A119" s="5">
        <v>1974</v>
      </c>
      <c r="B119" s="3">
        <v>252.64742647058824</v>
      </c>
      <c r="C119" s="3">
        <v>104.41176470588236</v>
      </c>
      <c r="D119" s="3">
        <v>49</v>
      </c>
      <c r="E119" s="3">
        <v>340</v>
      </c>
      <c r="F119" s="3">
        <v>221</v>
      </c>
      <c r="G119" s="3">
        <v>142</v>
      </c>
      <c r="H119" s="3">
        <v>67.754781252098638</v>
      </c>
      <c r="I119" s="3">
        <v>77</v>
      </c>
      <c r="K119" s="1">
        <f t="shared" si="19"/>
        <v>22485.620955882354</v>
      </c>
      <c r="L119" s="1">
        <f t="shared" si="19"/>
        <v>9292.6470588235297</v>
      </c>
      <c r="M119" s="1">
        <f t="shared" si="19"/>
        <v>882</v>
      </c>
      <c r="N119" s="1">
        <f t="shared" si="19"/>
        <v>1020</v>
      </c>
      <c r="O119" s="1">
        <f t="shared" si="19"/>
        <v>442</v>
      </c>
      <c r="P119" s="1">
        <f t="shared" si="19"/>
        <v>426</v>
      </c>
      <c r="Q119" s="1">
        <f t="shared" si="19"/>
        <v>203.26434375629592</v>
      </c>
      <c r="R119" s="1">
        <f t="shared" si="13"/>
        <v>231</v>
      </c>
      <c r="S119" s="1">
        <f t="shared" si="16"/>
        <v>34982.53235846218</v>
      </c>
      <c r="X119" s="3">
        <f t="shared" si="14"/>
        <v>40229.912212231502</v>
      </c>
      <c r="Y119" s="3">
        <f t="shared" si="17"/>
        <v>160919.64884892601</v>
      </c>
      <c r="Z119" s="33">
        <v>6284</v>
      </c>
      <c r="AB119" s="3">
        <f t="shared" si="15"/>
        <v>1960608</v>
      </c>
      <c r="AC119" s="3">
        <f t="shared" si="18"/>
        <v>12.183770061794323</v>
      </c>
    </row>
    <row r="120" spans="1:29" x14ac:dyDescent="0.15">
      <c r="A120" s="5">
        <v>1975</v>
      </c>
      <c r="B120" s="3">
        <v>284.46011029411761</v>
      </c>
      <c r="C120" s="3">
        <v>131.45882352941177</v>
      </c>
      <c r="D120" s="3">
        <v>50</v>
      </c>
      <c r="E120" s="3">
        <v>320</v>
      </c>
      <c r="F120" s="3">
        <v>293</v>
      </c>
      <c r="G120" s="3">
        <v>177</v>
      </c>
      <c r="H120" s="3">
        <v>76.689477680946808</v>
      </c>
      <c r="I120" s="3">
        <v>78</v>
      </c>
      <c r="K120" s="1">
        <f t="shared" si="19"/>
        <v>25316.949816176468</v>
      </c>
      <c r="L120" s="1">
        <f t="shared" si="19"/>
        <v>11699.835294117647</v>
      </c>
      <c r="M120" s="1">
        <f t="shared" si="19"/>
        <v>900</v>
      </c>
      <c r="N120" s="1">
        <f t="shared" si="19"/>
        <v>960</v>
      </c>
      <c r="O120" s="1">
        <f t="shared" si="19"/>
        <v>586</v>
      </c>
      <c r="P120" s="1">
        <f t="shared" si="19"/>
        <v>531</v>
      </c>
      <c r="Q120" s="1">
        <f t="shared" si="19"/>
        <v>230.06843304284041</v>
      </c>
      <c r="R120" s="1">
        <f t="shared" si="13"/>
        <v>234</v>
      </c>
      <c r="S120" s="1">
        <f t="shared" si="16"/>
        <v>40457.853543336954</v>
      </c>
      <c r="X120" s="3">
        <f t="shared" si="14"/>
        <v>46526.531574837492</v>
      </c>
      <c r="Y120" s="3">
        <f t="shared" si="17"/>
        <v>186106.12629934997</v>
      </c>
      <c r="Z120" s="33">
        <v>7240</v>
      </c>
      <c r="AB120" s="3">
        <f t="shared" si="15"/>
        <v>2258880</v>
      </c>
      <c r="AC120" s="3">
        <f t="shared" si="18"/>
        <v>12.137590765639883</v>
      </c>
    </row>
    <row r="121" spans="1:29" x14ac:dyDescent="0.15">
      <c r="A121" s="5">
        <v>1976</v>
      </c>
      <c r="B121" s="3">
        <v>311.47941176470584</v>
      </c>
      <c r="C121" s="3">
        <v>148.01176470588234</v>
      </c>
      <c r="D121" s="3">
        <v>50</v>
      </c>
      <c r="E121" s="3">
        <v>310</v>
      </c>
      <c r="F121" s="3">
        <v>267</v>
      </c>
      <c r="G121" s="3">
        <v>179</v>
      </c>
      <c r="H121" s="3">
        <v>80.908639883458434</v>
      </c>
      <c r="I121" s="3">
        <v>76</v>
      </c>
      <c r="K121" s="1">
        <f t="shared" si="19"/>
        <v>27721.667647058821</v>
      </c>
      <c r="L121" s="1">
        <f t="shared" si="19"/>
        <v>13173.047058823529</v>
      </c>
      <c r="M121" s="1">
        <f t="shared" si="19"/>
        <v>900</v>
      </c>
      <c r="N121" s="1">
        <f t="shared" si="19"/>
        <v>930</v>
      </c>
      <c r="O121" s="1">
        <f t="shared" si="19"/>
        <v>534</v>
      </c>
      <c r="P121" s="1">
        <f t="shared" si="19"/>
        <v>537</v>
      </c>
      <c r="Q121" s="1">
        <f t="shared" si="19"/>
        <v>242.72591965037532</v>
      </c>
      <c r="R121" s="1">
        <f t="shared" si="13"/>
        <v>228</v>
      </c>
      <c r="S121" s="1">
        <f t="shared" si="16"/>
        <v>44266.440625532719</v>
      </c>
      <c r="X121" s="3">
        <f t="shared" si="14"/>
        <v>50906.406719362625</v>
      </c>
      <c r="Y121" s="3">
        <f t="shared" si="17"/>
        <v>203625.6268774505</v>
      </c>
      <c r="Z121" s="33">
        <v>7982</v>
      </c>
      <c r="AB121" s="3">
        <f t="shared" si="15"/>
        <v>2490384</v>
      </c>
      <c r="AC121" s="3">
        <f t="shared" si="18"/>
        <v>12.230209125390715</v>
      </c>
    </row>
    <row r="122" spans="1:29" x14ac:dyDescent="0.15">
      <c r="A122" s="5">
        <v>1977</v>
      </c>
      <c r="B122" s="3">
        <v>332.52959558823528</v>
      </c>
      <c r="C122" s="3">
        <v>162.07058823529411</v>
      </c>
      <c r="D122" s="3">
        <v>52</v>
      </c>
      <c r="E122" s="3">
        <v>360</v>
      </c>
      <c r="F122" s="3">
        <v>242</v>
      </c>
      <c r="G122" s="3">
        <v>179</v>
      </c>
      <c r="H122" s="3">
        <v>83.886872026407829</v>
      </c>
      <c r="I122" s="3">
        <v>76</v>
      </c>
      <c r="K122" s="1">
        <f t="shared" si="19"/>
        <v>29595.134007352939</v>
      </c>
      <c r="L122" s="1">
        <f t="shared" si="19"/>
        <v>14424.282352941176</v>
      </c>
      <c r="M122" s="1">
        <f t="shared" si="19"/>
        <v>936</v>
      </c>
      <c r="N122" s="1">
        <f t="shared" si="19"/>
        <v>1080</v>
      </c>
      <c r="O122" s="1">
        <f t="shared" si="19"/>
        <v>484</v>
      </c>
      <c r="P122" s="1">
        <f t="shared" si="19"/>
        <v>537</v>
      </c>
      <c r="Q122" s="1">
        <f t="shared" si="19"/>
        <v>251.66061607922347</v>
      </c>
      <c r="R122" s="1">
        <f t="shared" si="13"/>
        <v>228</v>
      </c>
      <c r="S122" s="1">
        <f t="shared" si="16"/>
        <v>47536.076976373333</v>
      </c>
      <c r="X122" s="3">
        <f t="shared" si="14"/>
        <v>54666.488522829328</v>
      </c>
      <c r="Y122" s="3">
        <f t="shared" si="17"/>
        <v>218665.95409131731</v>
      </c>
      <c r="Z122" s="33">
        <v>8526</v>
      </c>
      <c r="AB122" s="3">
        <f t="shared" si="15"/>
        <v>2660112</v>
      </c>
      <c r="AC122" s="3">
        <f t="shared" si="18"/>
        <v>12.165185984504511</v>
      </c>
    </row>
    <row r="123" spans="1:29" x14ac:dyDescent="0.15">
      <c r="A123" s="5">
        <v>1978</v>
      </c>
      <c r="B123" s="3">
        <v>345.0556985294117</v>
      </c>
      <c r="C123" s="3">
        <v>173.02352941176471</v>
      </c>
      <c r="D123" s="3">
        <v>59</v>
      </c>
      <c r="E123" s="3">
        <v>360</v>
      </c>
      <c r="F123" s="3">
        <v>233</v>
      </c>
      <c r="G123" s="3">
        <v>339</v>
      </c>
      <c r="H123" s="3">
        <v>86.616918157444772</v>
      </c>
      <c r="I123" s="3">
        <v>76</v>
      </c>
      <c r="K123" s="1">
        <f t="shared" si="19"/>
        <v>30709.957169117642</v>
      </c>
      <c r="L123" s="1">
        <f t="shared" si="19"/>
        <v>15399.094117647059</v>
      </c>
      <c r="M123" s="1">
        <f t="shared" si="19"/>
        <v>1062</v>
      </c>
      <c r="N123" s="1">
        <f t="shared" si="19"/>
        <v>1080</v>
      </c>
      <c r="O123" s="1">
        <f t="shared" si="19"/>
        <v>466</v>
      </c>
      <c r="P123" s="1">
        <f t="shared" si="19"/>
        <v>1017</v>
      </c>
      <c r="Q123" s="1">
        <f t="shared" si="19"/>
        <v>259.8507544723343</v>
      </c>
      <c r="R123" s="1">
        <f t="shared" si="13"/>
        <v>228</v>
      </c>
      <c r="S123" s="1">
        <f t="shared" si="16"/>
        <v>50221.902041237037</v>
      </c>
      <c r="X123" s="3">
        <f t="shared" si="14"/>
        <v>57755.187347422587</v>
      </c>
      <c r="Y123" s="3">
        <f t="shared" si="17"/>
        <v>231020.74938969035</v>
      </c>
      <c r="Z123" s="33">
        <v>8920</v>
      </c>
      <c r="AB123" s="3">
        <f t="shared" si="15"/>
        <v>2783040</v>
      </c>
      <c r="AC123" s="3">
        <f t="shared" si="18"/>
        <v>12.046710121719471</v>
      </c>
    </row>
    <row r="124" spans="1:29" x14ac:dyDescent="0.15">
      <c r="A124" s="5">
        <v>1979</v>
      </c>
      <c r="B124" s="3">
        <v>350.16562499999992</v>
      </c>
      <c r="C124" s="3">
        <v>179.54117647058823</v>
      </c>
      <c r="D124" s="3">
        <v>53</v>
      </c>
      <c r="E124" s="3">
        <v>350</v>
      </c>
      <c r="F124" s="3">
        <v>233</v>
      </c>
      <c r="G124" s="3">
        <v>314</v>
      </c>
      <c r="H124" s="3">
        <v>88.106034228919469</v>
      </c>
      <c r="I124" s="3">
        <v>75</v>
      </c>
      <c r="K124" s="1">
        <f t="shared" si="19"/>
        <v>31164.740624999991</v>
      </c>
      <c r="L124" s="1">
        <f t="shared" si="19"/>
        <v>15979.164705882353</v>
      </c>
      <c r="M124" s="1">
        <f t="shared" si="19"/>
        <v>954</v>
      </c>
      <c r="N124" s="1">
        <f t="shared" si="19"/>
        <v>1050</v>
      </c>
      <c r="O124" s="1">
        <f t="shared" si="19"/>
        <v>466</v>
      </c>
      <c r="P124" s="1">
        <f t="shared" si="19"/>
        <v>942</v>
      </c>
      <c r="Q124" s="1">
        <f t="shared" si="19"/>
        <v>264.31810268675838</v>
      </c>
      <c r="R124" s="1">
        <f t="shared" si="13"/>
        <v>225</v>
      </c>
      <c r="S124" s="1">
        <f t="shared" si="16"/>
        <v>51045.223433569103</v>
      </c>
      <c r="X124" s="3">
        <f t="shared" si="14"/>
        <v>58702.006948604467</v>
      </c>
      <c r="Y124" s="3">
        <f t="shared" si="17"/>
        <v>234808.02779441787</v>
      </c>
      <c r="Z124" s="33">
        <v>9480</v>
      </c>
      <c r="AB124" s="3">
        <f t="shared" si="15"/>
        <v>2957760</v>
      </c>
      <c r="AC124" s="3">
        <f t="shared" si="18"/>
        <v>12.596502886986539</v>
      </c>
    </row>
    <row r="125" spans="1:29" x14ac:dyDescent="0.15">
      <c r="A125" s="5">
        <v>1980</v>
      </c>
      <c r="B125" s="3">
        <v>369.79136029411757</v>
      </c>
      <c r="C125" s="3">
        <v>182.2</v>
      </c>
      <c r="D125" s="3">
        <v>52</v>
      </c>
      <c r="E125" s="3">
        <v>370</v>
      </c>
      <c r="F125" s="3">
        <v>267</v>
      </c>
      <c r="G125" s="3">
        <v>312</v>
      </c>
      <c r="H125" s="3">
        <v>99.274404764979693</v>
      </c>
      <c r="I125" s="3">
        <v>80</v>
      </c>
      <c r="K125" s="1">
        <f t="shared" si="19"/>
        <v>32911.431066176461</v>
      </c>
      <c r="L125" s="1">
        <f t="shared" si="19"/>
        <v>16215.8</v>
      </c>
      <c r="M125" s="1">
        <f t="shared" si="19"/>
        <v>936</v>
      </c>
      <c r="N125" s="1">
        <f t="shared" si="19"/>
        <v>1110</v>
      </c>
      <c r="O125" s="1">
        <f t="shared" si="19"/>
        <v>534</v>
      </c>
      <c r="P125" s="1">
        <f t="shared" si="19"/>
        <v>936</v>
      </c>
      <c r="Q125" s="1">
        <f t="shared" si="19"/>
        <v>297.82321429493908</v>
      </c>
      <c r="R125" s="1">
        <f t="shared" si="13"/>
        <v>240</v>
      </c>
      <c r="S125" s="1">
        <f t="shared" si="16"/>
        <v>53181.054280471406</v>
      </c>
      <c r="X125" s="3">
        <f t="shared" si="14"/>
        <v>61158.212422542114</v>
      </c>
      <c r="Y125" s="3">
        <f t="shared" si="17"/>
        <v>244632.84969016846</v>
      </c>
      <c r="Z125" s="33">
        <v>10470</v>
      </c>
      <c r="AB125" s="3">
        <f t="shared" si="15"/>
        <v>3266640</v>
      </c>
      <c r="AC125" s="3">
        <f t="shared" si="18"/>
        <v>13.353235283557598</v>
      </c>
    </row>
    <row r="126" spans="1:29" x14ac:dyDescent="0.15">
      <c r="A126" s="5">
        <v>1981</v>
      </c>
      <c r="B126" s="3">
        <v>388.28658088235284</v>
      </c>
      <c r="C126" s="3">
        <v>192.41176470588235</v>
      </c>
      <c r="D126" s="3">
        <v>54</v>
      </c>
      <c r="E126" s="3">
        <v>440</v>
      </c>
      <c r="F126" s="3">
        <v>281</v>
      </c>
      <c r="G126" s="3">
        <v>312</v>
      </c>
      <c r="H126" s="3">
        <v>110.41795669984866</v>
      </c>
      <c r="I126" s="3">
        <v>83</v>
      </c>
      <c r="K126" s="1">
        <f t="shared" si="19"/>
        <v>34557.5056985294</v>
      </c>
      <c r="L126" s="1">
        <f t="shared" si="19"/>
        <v>17124.647058823528</v>
      </c>
      <c r="M126" s="1">
        <f t="shared" si="19"/>
        <v>972</v>
      </c>
      <c r="N126" s="1">
        <f t="shared" si="19"/>
        <v>1320</v>
      </c>
      <c r="O126" s="1">
        <f t="shared" si="19"/>
        <v>562</v>
      </c>
      <c r="P126" s="1">
        <f t="shared" si="19"/>
        <v>936</v>
      </c>
      <c r="Q126" s="1">
        <f t="shared" si="19"/>
        <v>331.25387009954596</v>
      </c>
      <c r="R126" s="1">
        <f t="shared" si="13"/>
        <v>249</v>
      </c>
      <c r="S126" s="1">
        <f t="shared" si="16"/>
        <v>56052.406627452474</v>
      </c>
      <c r="X126" s="3">
        <f t="shared" si="14"/>
        <v>64460.26762157034</v>
      </c>
      <c r="Y126" s="3">
        <f t="shared" si="17"/>
        <v>257841.07048628136</v>
      </c>
      <c r="Z126" s="33">
        <v>11200</v>
      </c>
      <c r="AB126" s="3">
        <f t="shared" si="15"/>
        <v>3494400</v>
      </c>
      <c r="AC126" s="3">
        <f t="shared" si="18"/>
        <v>13.55253448727022</v>
      </c>
    </row>
    <row r="127" spans="1:29" x14ac:dyDescent="0.15">
      <c r="A127" s="5">
        <v>1982</v>
      </c>
      <c r="B127" s="3">
        <v>396.78805147058819</v>
      </c>
      <c r="C127" s="3">
        <v>202.03529411764703</v>
      </c>
      <c r="D127" s="3">
        <v>60</v>
      </c>
      <c r="E127" s="3">
        <v>480</v>
      </c>
      <c r="F127" s="3">
        <v>266</v>
      </c>
      <c r="G127" s="3">
        <v>309</v>
      </c>
      <c r="H127" s="3">
        <v>119.50628426170944</v>
      </c>
      <c r="I127" s="3">
        <v>83</v>
      </c>
      <c r="K127" s="1">
        <f t="shared" si="19"/>
        <v>35314.136580882347</v>
      </c>
      <c r="L127" s="1">
        <f t="shared" si="19"/>
        <v>17981.141176470584</v>
      </c>
      <c r="M127" s="1">
        <f t="shared" si="19"/>
        <v>1080</v>
      </c>
      <c r="N127" s="1">
        <f t="shared" si="19"/>
        <v>1440</v>
      </c>
      <c r="O127" s="1">
        <f t="shared" si="19"/>
        <v>532</v>
      </c>
      <c r="P127" s="1">
        <f t="shared" si="19"/>
        <v>927</v>
      </c>
      <c r="Q127" s="1">
        <f t="shared" si="19"/>
        <v>358.51885278512833</v>
      </c>
      <c r="R127" s="1">
        <f t="shared" si="13"/>
        <v>249</v>
      </c>
      <c r="S127" s="1">
        <f t="shared" si="16"/>
        <v>57881.796610138059</v>
      </c>
      <c r="X127" s="3">
        <f t="shared" si="14"/>
        <v>66564.066101658769</v>
      </c>
      <c r="Y127" s="3">
        <f t="shared" si="17"/>
        <v>266256.26440663508</v>
      </c>
      <c r="Z127" s="33">
        <v>12290</v>
      </c>
      <c r="AB127" s="3">
        <f t="shared" si="15"/>
        <v>3834480</v>
      </c>
      <c r="AC127" s="3">
        <f t="shared" si="18"/>
        <v>14.40146397511181</v>
      </c>
    </row>
    <row r="128" spans="1:29" x14ac:dyDescent="0.15">
      <c r="A128" s="5">
        <v>1983</v>
      </c>
      <c r="B128" s="3">
        <v>404.54338235294114</v>
      </c>
      <c r="C128" s="3">
        <v>206.45882352941175</v>
      </c>
      <c r="D128" s="3">
        <v>60</v>
      </c>
      <c r="E128" s="3">
        <v>510</v>
      </c>
      <c r="F128" s="3">
        <v>255</v>
      </c>
      <c r="G128" s="3">
        <v>312</v>
      </c>
      <c r="H128" s="3">
        <v>124.86874573499128</v>
      </c>
      <c r="I128" s="3">
        <v>83</v>
      </c>
      <c r="K128" s="1">
        <f t="shared" si="19"/>
        <v>36004.361029411761</v>
      </c>
      <c r="L128" s="1">
        <f t="shared" si="19"/>
        <v>18374.835294117645</v>
      </c>
      <c r="M128" s="1">
        <f t="shared" si="19"/>
        <v>1080</v>
      </c>
      <c r="N128" s="1">
        <f t="shared" si="19"/>
        <v>1530</v>
      </c>
      <c r="O128" s="1">
        <f t="shared" si="19"/>
        <v>510</v>
      </c>
      <c r="P128" s="1">
        <f t="shared" si="19"/>
        <v>936</v>
      </c>
      <c r="Q128" s="1">
        <f t="shared" si="19"/>
        <v>374.60623720497381</v>
      </c>
      <c r="R128" s="1">
        <f t="shared" si="13"/>
        <v>249</v>
      </c>
      <c r="S128" s="1">
        <f t="shared" si="16"/>
        <v>59058.802560734381</v>
      </c>
      <c r="X128" s="3">
        <f t="shared" si="14"/>
        <v>67917.622944844537</v>
      </c>
      <c r="Y128" s="3">
        <f t="shared" si="17"/>
        <v>271670.49177937815</v>
      </c>
      <c r="Z128" s="33">
        <v>12190</v>
      </c>
      <c r="AB128" s="3">
        <f t="shared" si="15"/>
        <v>3803280</v>
      </c>
      <c r="AC128" s="3">
        <f t="shared" si="18"/>
        <v>13.999606564148376</v>
      </c>
    </row>
    <row r="129" spans="1:29" x14ac:dyDescent="0.15">
      <c r="A129" s="5">
        <v>1984</v>
      </c>
      <c r="B129" s="3">
        <v>416.39117647058816</v>
      </c>
      <c r="C129" s="3">
        <v>210.4941176470588</v>
      </c>
      <c r="D129" s="3">
        <v>64</v>
      </c>
      <c r="E129" s="3">
        <v>490</v>
      </c>
      <c r="F129" s="3">
        <v>263</v>
      </c>
      <c r="G129" s="3">
        <v>349</v>
      </c>
      <c r="H129" s="3">
        <v>129.46514128351856</v>
      </c>
      <c r="I129" s="3">
        <v>84</v>
      </c>
      <c r="K129" s="1">
        <f t="shared" si="19"/>
        <v>37058.814705882345</v>
      </c>
      <c r="L129" s="1">
        <f t="shared" si="19"/>
        <v>18733.976470588233</v>
      </c>
      <c r="M129" s="1">
        <f t="shared" si="19"/>
        <v>1152</v>
      </c>
      <c r="N129" s="1">
        <f t="shared" si="19"/>
        <v>1470</v>
      </c>
      <c r="O129" s="1">
        <f t="shared" si="19"/>
        <v>526</v>
      </c>
      <c r="P129" s="1">
        <f t="shared" si="19"/>
        <v>1047</v>
      </c>
      <c r="Q129" s="1">
        <f t="shared" si="19"/>
        <v>388.39542385055569</v>
      </c>
      <c r="R129" s="1">
        <f t="shared" si="13"/>
        <v>252</v>
      </c>
      <c r="S129" s="1">
        <f t="shared" si="16"/>
        <v>60628.186600321133</v>
      </c>
      <c r="X129" s="3">
        <f t="shared" si="14"/>
        <v>69722.414590369299</v>
      </c>
      <c r="Y129" s="3">
        <f t="shared" si="17"/>
        <v>278889.6583614772</v>
      </c>
      <c r="Z129" s="33">
        <v>12940</v>
      </c>
      <c r="AB129" s="3">
        <f t="shared" si="15"/>
        <v>4037280</v>
      </c>
      <c r="AC129" s="3">
        <f t="shared" si="18"/>
        <v>14.476262847893633</v>
      </c>
    </row>
    <row r="130" spans="1:29" x14ac:dyDescent="0.15">
      <c r="A130" s="5">
        <v>1985</v>
      </c>
      <c r="B130" s="3">
        <v>480</v>
      </c>
      <c r="C130" s="3">
        <v>216.65882352941171</v>
      </c>
      <c r="D130" s="3">
        <v>63</v>
      </c>
      <c r="E130" s="3">
        <v>540</v>
      </c>
      <c r="F130" s="3">
        <v>261</v>
      </c>
      <c r="G130" s="3">
        <v>380</v>
      </c>
      <c r="H130" s="3">
        <v>131.41512727380288</v>
      </c>
      <c r="I130" s="3">
        <v>93</v>
      </c>
      <c r="K130" s="1">
        <f t="shared" si="19"/>
        <v>42720</v>
      </c>
      <c r="L130" s="1">
        <f t="shared" si="19"/>
        <v>19282.635294117641</v>
      </c>
      <c r="M130" s="1">
        <f t="shared" si="19"/>
        <v>1134</v>
      </c>
      <c r="N130" s="1">
        <f t="shared" si="19"/>
        <v>1620</v>
      </c>
      <c r="O130" s="1">
        <f t="shared" si="19"/>
        <v>522</v>
      </c>
      <c r="P130" s="1">
        <f t="shared" si="19"/>
        <v>1140</v>
      </c>
      <c r="Q130" s="1">
        <f t="shared" si="19"/>
        <v>394.24538182140861</v>
      </c>
      <c r="R130" s="1">
        <f t="shared" si="13"/>
        <v>279</v>
      </c>
      <c r="S130" s="1">
        <f t="shared" si="16"/>
        <v>67091.880675939057</v>
      </c>
      <c r="X130" s="3">
        <f t="shared" si="14"/>
        <v>77155.662777329911</v>
      </c>
      <c r="Y130" s="3">
        <f t="shared" si="17"/>
        <v>308622.65110931965</v>
      </c>
      <c r="Z130" s="33">
        <v>13470</v>
      </c>
      <c r="AB130" s="3">
        <f t="shared" si="15"/>
        <v>4202640</v>
      </c>
      <c r="AC130" s="3">
        <f t="shared" si="18"/>
        <v>13.617406191327643</v>
      </c>
    </row>
    <row r="131" spans="1:29" x14ac:dyDescent="0.15">
      <c r="A131" s="5">
        <v>1986</v>
      </c>
      <c r="B131" s="3">
        <v>484</v>
      </c>
      <c r="C131" s="3">
        <v>220.50588235294111</v>
      </c>
      <c r="D131" s="3">
        <v>62</v>
      </c>
      <c r="E131" s="3">
        <v>540</v>
      </c>
      <c r="F131" s="3">
        <v>261</v>
      </c>
      <c r="G131" s="3">
        <v>360</v>
      </c>
      <c r="H131" s="3">
        <v>132.6686896961285</v>
      </c>
      <c r="I131" s="3">
        <v>93</v>
      </c>
      <c r="K131" s="1">
        <f t="shared" si="19"/>
        <v>43076</v>
      </c>
      <c r="L131" s="1">
        <f t="shared" si="19"/>
        <v>19625.023529411759</v>
      </c>
      <c r="M131" s="1">
        <f t="shared" si="19"/>
        <v>1116</v>
      </c>
      <c r="N131" s="1">
        <f t="shared" si="19"/>
        <v>1620</v>
      </c>
      <c r="O131" s="1">
        <f t="shared" si="19"/>
        <v>522</v>
      </c>
      <c r="P131" s="1">
        <f t="shared" si="19"/>
        <v>1080</v>
      </c>
      <c r="Q131" s="1">
        <f t="shared" si="19"/>
        <v>398.00606908838552</v>
      </c>
      <c r="R131" s="1">
        <f t="shared" si="13"/>
        <v>279</v>
      </c>
      <c r="S131" s="1">
        <f t="shared" si="16"/>
        <v>67716.029598500143</v>
      </c>
      <c r="X131" s="3">
        <f t="shared" si="14"/>
        <v>77873.434038275154</v>
      </c>
      <c r="Y131" s="3">
        <f t="shared" si="17"/>
        <v>311493.73615310062</v>
      </c>
      <c r="Z131" s="33">
        <v>13710</v>
      </c>
      <c r="AB131" s="3">
        <f t="shared" si="15"/>
        <v>4277520</v>
      </c>
      <c r="AC131" s="3">
        <f t="shared" si="18"/>
        <v>13.732282558316291</v>
      </c>
    </row>
    <row r="132" spans="1:29" x14ac:dyDescent="0.15">
      <c r="A132" s="5">
        <v>1987</v>
      </c>
      <c r="B132" s="3">
        <v>484</v>
      </c>
      <c r="C132" s="3">
        <v>219.84772600437671</v>
      </c>
      <c r="D132" s="3">
        <v>60</v>
      </c>
      <c r="E132" s="3">
        <v>590</v>
      </c>
      <c r="F132" s="3">
        <v>259</v>
      </c>
      <c r="G132" s="3">
        <v>340</v>
      </c>
      <c r="H132" s="3">
        <v>133.8177885832603</v>
      </c>
      <c r="I132" s="3">
        <v>94</v>
      </c>
      <c r="K132" s="1">
        <f t="shared" si="19"/>
        <v>43076</v>
      </c>
      <c r="L132" s="1">
        <f t="shared" si="19"/>
        <v>19566.447614389526</v>
      </c>
      <c r="M132" s="1">
        <f t="shared" si="19"/>
        <v>1080</v>
      </c>
      <c r="N132" s="1">
        <f t="shared" si="19"/>
        <v>1770</v>
      </c>
      <c r="O132" s="1">
        <f t="shared" si="19"/>
        <v>518</v>
      </c>
      <c r="P132" s="1">
        <f t="shared" si="19"/>
        <v>1020</v>
      </c>
      <c r="Q132" s="1">
        <f t="shared" si="19"/>
        <v>401.45336574978091</v>
      </c>
      <c r="R132" s="1">
        <f t="shared" si="13"/>
        <v>282</v>
      </c>
      <c r="S132" s="1">
        <f t="shared" si="16"/>
        <v>67713.900980139311</v>
      </c>
      <c r="X132" s="3">
        <f t="shared" si="14"/>
        <v>77870.986127160199</v>
      </c>
      <c r="Y132" s="3">
        <f t="shared" si="17"/>
        <v>311483.94450864079</v>
      </c>
      <c r="Z132" s="33">
        <v>13570</v>
      </c>
      <c r="AB132" s="3">
        <f t="shared" si="15"/>
        <v>4233840</v>
      </c>
      <c r="AC132" s="3">
        <f t="shared" si="18"/>
        <v>13.592482292077017</v>
      </c>
    </row>
    <row r="133" spans="1:29" x14ac:dyDescent="0.15">
      <c r="A133" s="5">
        <v>1988</v>
      </c>
      <c r="B133" s="3">
        <v>477</v>
      </c>
      <c r="C133" s="3">
        <v>222.48035139863418</v>
      </c>
      <c r="D133" s="3">
        <v>59</v>
      </c>
      <c r="E133" s="3">
        <v>590</v>
      </c>
      <c r="F133" s="3">
        <v>254</v>
      </c>
      <c r="G133" s="3">
        <v>332</v>
      </c>
      <c r="H133" s="3">
        <v>136.15080753592187</v>
      </c>
      <c r="I133" s="3">
        <v>93</v>
      </c>
      <c r="K133" s="1">
        <f t="shared" si="19"/>
        <v>42453</v>
      </c>
      <c r="L133" s="1">
        <f t="shared" si="19"/>
        <v>19800.751274478444</v>
      </c>
      <c r="M133" s="1">
        <f t="shared" si="19"/>
        <v>1062</v>
      </c>
      <c r="N133" s="1">
        <f t="shared" si="19"/>
        <v>1770</v>
      </c>
      <c r="O133" s="1">
        <f t="shared" si="19"/>
        <v>508</v>
      </c>
      <c r="P133" s="1">
        <f t="shared" si="19"/>
        <v>996</v>
      </c>
      <c r="Q133" s="1">
        <f t="shared" si="19"/>
        <v>408.45242260776558</v>
      </c>
      <c r="R133" s="1">
        <f t="shared" si="13"/>
        <v>279</v>
      </c>
      <c r="S133" s="1">
        <f t="shared" si="16"/>
        <v>67277.20369708621</v>
      </c>
      <c r="X133" s="3">
        <f t="shared" si="14"/>
        <v>77368.784251649136</v>
      </c>
      <c r="Y133" s="3">
        <f t="shared" si="17"/>
        <v>309475.13700659655</v>
      </c>
      <c r="Z133" s="33">
        <v>13900</v>
      </c>
      <c r="AB133" s="3">
        <f t="shared" si="15"/>
        <v>4336800</v>
      </c>
      <c r="AC133" s="3">
        <f t="shared" si="18"/>
        <v>14.01340360310612</v>
      </c>
    </row>
    <row r="134" spans="1:29" x14ac:dyDescent="0.15">
      <c r="A134" s="5">
        <v>1989</v>
      </c>
      <c r="B134" s="3">
        <v>495</v>
      </c>
      <c r="C134" s="3">
        <v>228.65056716642516</v>
      </c>
      <c r="D134" s="3">
        <v>68</v>
      </c>
      <c r="E134" s="3">
        <v>570</v>
      </c>
      <c r="F134" s="3">
        <v>243</v>
      </c>
      <c r="G134" s="3">
        <v>333</v>
      </c>
      <c r="H134" s="3">
        <v>137.96150881261443</v>
      </c>
      <c r="I134" s="3">
        <v>95</v>
      </c>
      <c r="K134" s="1">
        <f t="shared" si="19"/>
        <v>44055</v>
      </c>
      <c r="L134" s="1">
        <f t="shared" si="19"/>
        <v>20349.90047781184</v>
      </c>
      <c r="M134" s="1">
        <f t="shared" si="19"/>
        <v>1224</v>
      </c>
      <c r="N134" s="1">
        <f t="shared" si="19"/>
        <v>1710</v>
      </c>
      <c r="O134" s="1">
        <f t="shared" si="19"/>
        <v>486</v>
      </c>
      <c r="P134" s="1">
        <f t="shared" si="19"/>
        <v>999</v>
      </c>
      <c r="Q134" s="1">
        <f t="shared" si="19"/>
        <v>413.88452643784331</v>
      </c>
      <c r="R134" s="1">
        <f t="shared" si="13"/>
        <v>285</v>
      </c>
      <c r="S134" s="1">
        <f t="shared" si="16"/>
        <v>69522.785004249687</v>
      </c>
      <c r="X134" s="3">
        <f t="shared" si="14"/>
        <v>79951.202754887127</v>
      </c>
      <c r="Y134" s="3">
        <f t="shared" si="17"/>
        <v>319804.81101954851</v>
      </c>
      <c r="Z134" s="33">
        <v>15270</v>
      </c>
      <c r="AB134" s="3">
        <f t="shared" si="15"/>
        <v>4764240</v>
      </c>
      <c r="AC134" s="3">
        <f t="shared" si="18"/>
        <v>14.897336862480094</v>
      </c>
    </row>
    <row r="135" spans="1:29" x14ac:dyDescent="0.15">
      <c r="A135" s="5">
        <v>1990</v>
      </c>
      <c r="B135" s="3">
        <v>493</v>
      </c>
      <c r="C135" s="3">
        <v>238.5699235626453</v>
      </c>
      <c r="D135" s="3">
        <v>73</v>
      </c>
      <c r="E135" s="3">
        <v>630</v>
      </c>
      <c r="F135" s="3">
        <v>238</v>
      </c>
      <c r="G135" s="3">
        <v>338</v>
      </c>
      <c r="H135" s="3">
        <v>143.5677185346818</v>
      </c>
      <c r="I135" s="3">
        <v>96</v>
      </c>
      <c r="K135" s="1">
        <f t="shared" si="19"/>
        <v>43877</v>
      </c>
      <c r="L135" s="1">
        <f t="shared" si="19"/>
        <v>21232.723197075433</v>
      </c>
      <c r="M135" s="1">
        <f t="shared" si="19"/>
        <v>1314</v>
      </c>
      <c r="N135" s="1">
        <f t="shared" si="19"/>
        <v>1890</v>
      </c>
      <c r="O135" s="1">
        <f t="shared" si="19"/>
        <v>476</v>
      </c>
      <c r="P135" s="1">
        <f t="shared" si="19"/>
        <v>1014</v>
      </c>
      <c r="Q135" s="1">
        <f t="shared" si="19"/>
        <v>430.70315560404538</v>
      </c>
      <c r="R135" s="1">
        <f t="shared" si="13"/>
        <v>288</v>
      </c>
      <c r="S135" s="1">
        <f t="shared" si="16"/>
        <v>70522.426352679482</v>
      </c>
      <c r="X135" s="3">
        <f t="shared" si="14"/>
        <v>81100.790305581395</v>
      </c>
      <c r="Y135" s="3">
        <f t="shared" si="17"/>
        <v>324403.16122232558</v>
      </c>
      <c r="Z135" s="33">
        <v>15700</v>
      </c>
      <c r="AB135" s="3">
        <f t="shared" si="15"/>
        <v>4898400</v>
      </c>
      <c r="AC135" s="3">
        <f t="shared" si="18"/>
        <v>15.099729551164712</v>
      </c>
    </row>
    <row r="136" spans="1:29" x14ac:dyDescent="0.15">
      <c r="A136" s="5">
        <v>1991</v>
      </c>
      <c r="B136" s="3">
        <v>492</v>
      </c>
      <c r="C136" s="3">
        <v>249.54703123334389</v>
      </c>
      <c r="D136" s="3">
        <v>77</v>
      </c>
      <c r="E136" s="3">
        <v>750</v>
      </c>
      <c r="F136" s="3">
        <v>238</v>
      </c>
      <c r="G136" s="3">
        <v>364</v>
      </c>
      <c r="H136" s="3">
        <v>141.68737490119338</v>
      </c>
      <c r="I136" s="3">
        <v>96</v>
      </c>
      <c r="K136" s="1">
        <f t="shared" si="19"/>
        <v>43788</v>
      </c>
      <c r="L136" s="1">
        <f t="shared" si="19"/>
        <v>22209.685779767606</v>
      </c>
      <c r="M136" s="1">
        <f t="shared" si="19"/>
        <v>1386</v>
      </c>
      <c r="N136" s="1">
        <f t="shared" si="19"/>
        <v>2250</v>
      </c>
      <c r="O136" s="1">
        <f t="shared" si="19"/>
        <v>476</v>
      </c>
      <c r="P136" s="1">
        <f t="shared" si="19"/>
        <v>1092</v>
      </c>
      <c r="Q136" s="1">
        <f t="shared" si="19"/>
        <v>425.06212470358014</v>
      </c>
      <c r="R136" s="1">
        <f t="shared" si="13"/>
        <v>288</v>
      </c>
      <c r="S136" s="1">
        <f t="shared" si="16"/>
        <v>71914.74790447118</v>
      </c>
      <c r="X136" s="3">
        <f t="shared" si="14"/>
        <v>82701.960090141845</v>
      </c>
      <c r="Y136" s="3">
        <f t="shared" si="17"/>
        <v>330807.84036056738</v>
      </c>
      <c r="Z136" s="33">
        <v>16040</v>
      </c>
      <c r="AB136" s="3">
        <f t="shared" si="15"/>
        <v>5004480</v>
      </c>
      <c r="AC136" s="3">
        <f t="shared" si="18"/>
        <v>15.128057408026715</v>
      </c>
    </row>
    <row r="137" spans="1:29" x14ac:dyDescent="0.15">
      <c r="A137" s="5">
        <v>1992</v>
      </c>
      <c r="B137" s="3">
        <v>506</v>
      </c>
      <c r="C137" s="3">
        <v>250.98087184985908</v>
      </c>
      <c r="D137" s="3">
        <v>72</v>
      </c>
      <c r="E137" s="3">
        <v>710</v>
      </c>
      <c r="F137" s="3">
        <v>240</v>
      </c>
      <c r="G137" s="3">
        <v>370</v>
      </c>
      <c r="H137" s="3">
        <v>147.18912108806694</v>
      </c>
      <c r="I137" s="3">
        <v>95</v>
      </c>
      <c r="K137" s="1">
        <f t="shared" si="19"/>
        <v>45034</v>
      </c>
      <c r="L137" s="1">
        <f t="shared" si="19"/>
        <v>22337.297594637457</v>
      </c>
      <c r="M137" s="1">
        <f t="shared" si="19"/>
        <v>1296</v>
      </c>
      <c r="N137" s="1">
        <f t="shared" si="19"/>
        <v>2130</v>
      </c>
      <c r="O137" s="1">
        <f t="shared" si="19"/>
        <v>480</v>
      </c>
      <c r="P137" s="1">
        <f t="shared" si="19"/>
        <v>1110</v>
      </c>
      <c r="Q137" s="1">
        <f t="shared" si="19"/>
        <v>441.56736326420082</v>
      </c>
      <c r="R137" s="1">
        <f t="shared" si="13"/>
        <v>285</v>
      </c>
      <c r="S137" s="1">
        <f t="shared" si="16"/>
        <v>73113.864957901664</v>
      </c>
      <c r="X137" s="3">
        <f t="shared" si="14"/>
        <v>84080.944701586908</v>
      </c>
      <c r="Y137" s="3">
        <f t="shared" si="17"/>
        <v>336323.77880634763</v>
      </c>
      <c r="Z137" s="33">
        <v>16970</v>
      </c>
      <c r="AB137" s="3">
        <f t="shared" si="15"/>
        <v>5294640</v>
      </c>
      <c r="AC137" s="3">
        <f t="shared" si="18"/>
        <v>15.742687058260632</v>
      </c>
    </row>
    <row r="138" spans="1:29" x14ac:dyDescent="0.15">
      <c r="A138" s="5">
        <v>1993</v>
      </c>
      <c r="B138" s="3">
        <v>532</v>
      </c>
      <c r="C138" s="3">
        <v>253.36668861340496</v>
      </c>
      <c r="D138" s="3">
        <v>93</v>
      </c>
      <c r="E138" s="3">
        <v>670</v>
      </c>
      <c r="F138" s="3">
        <v>239</v>
      </c>
      <c r="G138" s="3">
        <v>375</v>
      </c>
      <c r="H138" s="3">
        <v>149.06946472155536</v>
      </c>
      <c r="I138" s="3">
        <v>97</v>
      </c>
      <c r="K138" s="1">
        <f t="shared" si="19"/>
        <v>47348</v>
      </c>
      <c r="L138" s="1">
        <f t="shared" si="19"/>
        <v>22549.635286593042</v>
      </c>
      <c r="M138" s="1">
        <f t="shared" si="19"/>
        <v>1674</v>
      </c>
      <c r="N138" s="1">
        <f t="shared" si="19"/>
        <v>2010</v>
      </c>
      <c r="O138" s="1">
        <f t="shared" si="19"/>
        <v>478</v>
      </c>
      <c r="P138" s="1">
        <f t="shared" si="19"/>
        <v>1125</v>
      </c>
      <c r="Q138" s="1">
        <f t="shared" si="19"/>
        <v>447.20839416466606</v>
      </c>
      <c r="R138" s="1">
        <f t="shared" si="13"/>
        <v>291</v>
      </c>
      <c r="S138" s="1">
        <f t="shared" si="16"/>
        <v>75922.843680757709</v>
      </c>
      <c r="X138" s="3">
        <f t="shared" si="14"/>
        <v>87311.270232871364</v>
      </c>
      <c r="Y138" s="3">
        <f t="shared" si="17"/>
        <v>349245.08093148546</v>
      </c>
      <c r="Z138" s="33">
        <v>17330</v>
      </c>
      <c r="AB138" s="3">
        <f t="shared" si="15"/>
        <v>5406960</v>
      </c>
      <c r="AC138" s="3">
        <f t="shared" si="18"/>
        <v>15.481850125358621</v>
      </c>
    </row>
    <row r="139" spans="1:29" x14ac:dyDescent="0.15">
      <c r="A139" s="5">
        <v>1994</v>
      </c>
      <c r="B139" s="3">
        <v>559</v>
      </c>
      <c r="C139" s="3">
        <v>255.27064090746615</v>
      </c>
      <c r="D139" s="3">
        <v>124</v>
      </c>
      <c r="E139" s="3">
        <v>640</v>
      </c>
      <c r="F139" s="3">
        <v>233</v>
      </c>
      <c r="G139" s="3">
        <v>375</v>
      </c>
      <c r="H139" s="3">
        <v>147.71143876403593</v>
      </c>
      <c r="I139" s="3">
        <v>100</v>
      </c>
      <c r="K139" s="1">
        <f t="shared" si="19"/>
        <v>49751</v>
      </c>
      <c r="L139" s="1">
        <f t="shared" si="19"/>
        <v>22719.087040764487</v>
      </c>
      <c r="M139" s="1">
        <f t="shared" si="19"/>
        <v>2232</v>
      </c>
      <c r="N139" s="1">
        <f t="shared" si="19"/>
        <v>1920</v>
      </c>
      <c r="O139" s="1">
        <f t="shared" si="19"/>
        <v>466</v>
      </c>
      <c r="P139" s="1">
        <f t="shared" si="19"/>
        <v>1125</v>
      </c>
      <c r="Q139" s="1">
        <f t="shared" si="19"/>
        <v>443.13431629210777</v>
      </c>
      <c r="R139" s="1">
        <f t="shared" si="13"/>
        <v>300</v>
      </c>
      <c r="S139" s="1">
        <f t="shared" si="16"/>
        <v>78956.221357056595</v>
      </c>
      <c r="X139" s="3">
        <f t="shared" si="14"/>
        <v>90799.654560615076</v>
      </c>
      <c r="Y139" s="3">
        <f t="shared" si="17"/>
        <v>363198.6182424603</v>
      </c>
      <c r="Z139" s="33">
        <v>17480</v>
      </c>
      <c r="AB139" s="3">
        <f t="shared" si="15"/>
        <v>5453760</v>
      </c>
      <c r="AC139" s="3">
        <f t="shared" si="18"/>
        <v>15.015916157366096</v>
      </c>
    </row>
    <row r="140" spans="1:29" x14ac:dyDescent="0.15">
      <c r="A140" s="5">
        <v>1995</v>
      </c>
      <c r="B140" s="3">
        <v>581.54032258064512</v>
      </c>
      <c r="C140" s="3">
        <v>251.68603936617805</v>
      </c>
      <c r="D140" s="3">
        <v>129</v>
      </c>
      <c r="E140" s="3">
        <v>750</v>
      </c>
      <c r="F140" s="3">
        <v>224</v>
      </c>
      <c r="G140" s="3">
        <v>374</v>
      </c>
      <c r="H140" s="3">
        <v>144.85610213540537</v>
      </c>
      <c r="I140" s="3">
        <v>100</v>
      </c>
      <c r="K140" s="1">
        <f t="shared" si="19"/>
        <v>51757.088709677417</v>
      </c>
      <c r="L140" s="1">
        <f t="shared" si="19"/>
        <v>22400.057503589847</v>
      </c>
      <c r="M140" s="1">
        <f t="shared" si="19"/>
        <v>2322</v>
      </c>
      <c r="N140" s="1">
        <f t="shared" si="19"/>
        <v>2250</v>
      </c>
      <c r="O140" s="1">
        <f t="shared" si="19"/>
        <v>448</v>
      </c>
      <c r="P140" s="1">
        <f t="shared" si="19"/>
        <v>1122</v>
      </c>
      <c r="Q140" s="1">
        <f t="shared" si="19"/>
        <v>434.5683064062161</v>
      </c>
      <c r="R140" s="1">
        <f t="shared" si="13"/>
        <v>300</v>
      </c>
      <c r="S140" s="1">
        <f t="shared" si="16"/>
        <v>81033.714519673478</v>
      </c>
      <c r="X140" s="3">
        <f t="shared" si="14"/>
        <v>93188.771697624499</v>
      </c>
      <c r="Y140" s="3">
        <f t="shared" si="17"/>
        <v>372755.086790498</v>
      </c>
      <c r="Z140" s="33">
        <v>18440</v>
      </c>
      <c r="AB140" s="3">
        <f t="shared" si="15"/>
        <v>5753280</v>
      </c>
      <c r="AC140" s="3">
        <f t="shared" si="18"/>
        <v>15.434477499789436</v>
      </c>
    </row>
    <row r="141" spans="1:29" x14ac:dyDescent="0.15">
      <c r="A141" s="5">
        <v>1996</v>
      </c>
      <c r="B141" s="3">
        <v>472</v>
      </c>
      <c r="C141" s="3">
        <v>251.18066931281609</v>
      </c>
      <c r="D141" s="3">
        <v>118</v>
      </c>
      <c r="E141" s="3">
        <v>1020</v>
      </c>
      <c r="F141" s="3">
        <v>220</v>
      </c>
      <c r="G141" s="3">
        <v>370</v>
      </c>
      <c r="H141" s="3">
        <v>146.56233987690413</v>
      </c>
      <c r="I141" s="3">
        <v>96</v>
      </c>
      <c r="K141" s="1">
        <f t="shared" si="19"/>
        <v>42008</v>
      </c>
      <c r="L141" s="1">
        <f t="shared" si="19"/>
        <v>22355.079568840632</v>
      </c>
      <c r="M141" s="1">
        <f t="shared" si="19"/>
        <v>2124</v>
      </c>
      <c r="N141" s="1">
        <f t="shared" si="19"/>
        <v>3060</v>
      </c>
      <c r="O141" s="1">
        <f t="shared" si="19"/>
        <v>440</v>
      </c>
      <c r="P141" s="1">
        <f t="shared" si="19"/>
        <v>1110</v>
      </c>
      <c r="Q141" s="1">
        <f t="shared" si="19"/>
        <v>439.68701963071237</v>
      </c>
      <c r="R141" s="1">
        <f t="shared" si="13"/>
        <v>288</v>
      </c>
      <c r="S141" s="1">
        <f t="shared" si="16"/>
        <v>71824.76658847135</v>
      </c>
      <c r="X141" s="3">
        <f t="shared" si="14"/>
        <v>82598.481576742051</v>
      </c>
      <c r="Y141" s="3">
        <f t="shared" si="17"/>
        <v>330393.92630696821</v>
      </c>
      <c r="Z141" s="33">
        <v>18500</v>
      </c>
      <c r="AB141" s="3">
        <f t="shared" si="15"/>
        <v>5772000</v>
      </c>
      <c r="AC141" s="3">
        <f t="shared" si="18"/>
        <v>17.470054805539156</v>
      </c>
    </row>
    <row r="142" spans="1:29" x14ac:dyDescent="0.15">
      <c r="A142" s="5">
        <v>1997</v>
      </c>
      <c r="B142" s="3">
        <v>424</v>
      </c>
      <c r="C142" s="3">
        <v>255.21187694777288</v>
      </c>
      <c r="D142" s="3">
        <v>119</v>
      </c>
      <c r="E142" s="3">
        <v>1020</v>
      </c>
      <c r="F142" s="3">
        <v>223</v>
      </c>
      <c r="G142" s="3">
        <v>515</v>
      </c>
      <c r="H142" s="3">
        <v>160.42116887928185</v>
      </c>
      <c r="I142" s="3">
        <v>280</v>
      </c>
      <c r="K142" s="1">
        <f t="shared" si="19"/>
        <v>37736</v>
      </c>
      <c r="L142" s="1">
        <f t="shared" si="19"/>
        <v>22713.857048351787</v>
      </c>
      <c r="M142" s="1">
        <f t="shared" si="19"/>
        <v>2142</v>
      </c>
      <c r="N142" s="1">
        <f t="shared" si="19"/>
        <v>3060</v>
      </c>
      <c r="O142" s="1">
        <f t="shared" si="19"/>
        <v>446</v>
      </c>
      <c r="P142" s="1">
        <f t="shared" si="19"/>
        <v>1545</v>
      </c>
      <c r="Q142" s="1">
        <f t="shared" si="19"/>
        <v>481.26350663784558</v>
      </c>
      <c r="R142" s="1">
        <f t="shared" si="13"/>
        <v>840</v>
      </c>
      <c r="S142" s="1">
        <f t="shared" si="16"/>
        <v>68964.120554989626</v>
      </c>
      <c r="X142" s="3">
        <f t="shared" si="14"/>
        <v>79308.738638238065</v>
      </c>
      <c r="Y142" s="3">
        <f t="shared" si="17"/>
        <v>317234.95455295226</v>
      </c>
      <c r="Z142" s="33">
        <v>19200</v>
      </c>
      <c r="AB142" s="3">
        <f t="shared" si="15"/>
        <v>5990400</v>
      </c>
      <c r="AC142" s="3">
        <f t="shared" si="18"/>
        <v>18.883165029659725</v>
      </c>
    </row>
    <row r="143" spans="1:29" x14ac:dyDescent="0.15">
      <c r="A143" s="5">
        <v>1998</v>
      </c>
      <c r="B143" s="3">
        <v>412</v>
      </c>
      <c r="C143" s="3">
        <v>258.98452316007933</v>
      </c>
      <c r="D143" s="3">
        <v>119</v>
      </c>
      <c r="E143" s="3">
        <v>1070</v>
      </c>
      <c r="F143" s="3">
        <v>222</v>
      </c>
      <c r="G143" s="3">
        <v>518</v>
      </c>
      <c r="H143" s="3">
        <v>186.25848325054886</v>
      </c>
      <c r="I143" s="3">
        <v>281</v>
      </c>
      <c r="K143" s="1">
        <f t="shared" si="19"/>
        <v>36668</v>
      </c>
      <c r="L143" s="1">
        <f t="shared" si="19"/>
        <v>23049.622561247059</v>
      </c>
      <c r="M143" s="1">
        <f t="shared" si="19"/>
        <v>2142</v>
      </c>
      <c r="N143" s="1">
        <f t="shared" si="19"/>
        <v>3210</v>
      </c>
      <c r="O143" s="1">
        <f t="shared" si="19"/>
        <v>444</v>
      </c>
      <c r="P143" s="1">
        <f t="shared" si="19"/>
        <v>1554</v>
      </c>
      <c r="Q143" s="1">
        <f t="shared" si="19"/>
        <v>558.77544975164665</v>
      </c>
      <c r="R143" s="1">
        <f t="shared" si="13"/>
        <v>843</v>
      </c>
      <c r="S143" s="1">
        <f t="shared" si="16"/>
        <v>68469.398010998702</v>
      </c>
      <c r="X143" s="3">
        <f t="shared" si="14"/>
        <v>78739.8077126485</v>
      </c>
      <c r="Y143" s="3">
        <f t="shared" si="17"/>
        <v>314959.230850594</v>
      </c>
      <c r="Z143" s="33">
        <v>17810</v>
      </c>
      <c r="AB143" s="3">
        <f t="shared" si="15"/>
        <v>5556720</v>
      </c>
      <c r="AC143" s="3">
        <f t="shared" si="18"/>
        <v>17.642664369586043</v>
      </c>
    </row>
    <row r="144" spans="1:29" x14ac:dyDescent="0.15">
      <c r="A144" s="5">
        <v>1999</v>
      </c>
      <c r="B144" s="3">
        <v>403</v>
      </c>
      <c r="C144" s="3">
        <v>256.71623431592002</v>
      </c>
      <c r="D144" s="3">
        <v>121</v>
      </c>
      <c r="E144" s="3">
        <v>910</v>
      </c>
      <c r="F144" s="3">
        <v>218</v>
      </c>
      <c r="G144" s="3">
        <v>517</v>
      </c>
      <c r="H144" s="3">
        <v>183.1245771947348</v>
      </c>
      <c r="I144" s="3">
        <v>276</v>
      </c>
      <c r="K144" s="1">
        <f t="shared" ref="K144:Q170" si="20">B144*K$4</f>
        <v>35867</v>
      </c>
      <c r="L144" s="1">
        <f t="shared" si="20"/>
        <v>22847.744854116881</v>
      </c>
      <c r="M144" s="1">
        <f t="shared" si="20"/>
        <v>2178</v>
      </c>
      <c r="N144" s="1">
        <f t="shared" si="20"/>
        <v>2730</v>
      </c>
      <c r="O144" s="1">
        <f t="shared" si="20"/>
        <v>436</v>
      </c>
      <c r="P144" s="1">
        <f t="shared" si="20"/>
        <v>1551</v>
      </c>
      <c r="Q144" s="1">
        <f t="shared" si="20"/>
        <v>549.37373158420439</v>
      </c>
      <c r="R144" s="1">
        <f t="shared" si="13"/>
        <v>828</v>
      </c>
      <c r="S144" s="1">
        <f t="shared" si="16"/>
        <v>66987.118585701086</v>
      </c>
      <c r="X144" s="3">
        <f t="shared" si="14"/>
        <v>77035.186373556237</v>
      </c>
      <c r="Y144" s="3">
        <f t="shared" si="17"/>
        <v>308140.74549422495</v>
      </c>
      <c r="Z144" s="33">
        <v>18330</v>
      </c>
      <c r="AB144" s="3">
        <f t="shared" si="15"/>
        <v>5718960</v>
      </c>
      <c r="AC144" s="3">
        <f t="shared" si="18"/>
        <v>18.559570857230831</v>
      </c>
    </row>
    <row r="145" spans="1:29" x14ac:dyDescent="0.15">
      <c r="A145" s="5">
        <v>2000</v>
      </c>
      <c r="B145" s="3">
        <v>396</v>
      </c>
      <c r="C145" s="3">
        <v>251.4392307354664</v>
      </c>
      <c r="D145" s="3">
        <v>118</v>
      </c>
      <c r="E145" s="3">
        <v>1010</v>
      </c>
      <c r="F145" s="3">
        <v>211</v>
      </c>
      <c r="G145" s="3">
        <v>493</v>
      </c>
      <c r="H145" s="3">
        <v>180.79155824207322</v>
      </c>
      <c r="I145" s="3">
        <v>273</v>
      </c>
      <c r="K145" s="1">
        <f t="shared" si="20"/>
        <v>35244</v>
      </c>
      <c r="L145" s="1">
        <f t="shared" si="20"/>
        <v>22378.091535456508</v>
      </c>
      <c r="M145" s="1">
        <f t="shared" si="20"/>
        <v>2124</v>
      </c>
      <c r="N145" s="1">
        <f t="shared" si="20"/>
        <v>3030</v>
      </c>
      <c r="O145" s="1">
        <f t="shared" si="20"/>
        <v>422</v>
      </c>
      <c r="P145" s="1">
        <f t="shared" si="20"/>
        <v>1479</v>
      </c>
      <c r="Q145" s="1">
        <f t="shared" si="20"/>
        <v>542.37467472621961</v>
      </c>
      <c r="R145" s="1">
        <f t="shared" si="13"/>
        <v>819</v>
      </c>
      <c r="S145" s="1">
        <f t="shared" si="16"/>
        <v>66038.466210182727</v>
      </c>
      <c r="X145" s="3">
        <f t="shared" si="14"/>
        <v>75944.236141710135</v>
      </c>
      <c r="Y145" s="3">
        <f t="shared" si="17"/>
        <v>303776.94456684054</v>
      </c>
      <c r="Z145" s="33">
        <v>18860</v>
      </c>
      <c r="AB145" s="3">
        <f t="shared" si="15"/>
        <v>5884320</v>
      </c>
      <c r="AC145" s="3">
        <f t="shared" si="18"/>
        <v>19.370528623857638</v>
      </c>
    </row>
    <row r="146" spans="1:29" x14ac:dyDescent="0.15">
      <c r="A146" s="5">
        <v>2001</v>
      </c>
      <c r="B146" s="3">
        <v>397</v>
      </c>
      <c r="C146" s="3">
        <v>250.18168199803085</v>
      </c>
      <c r="D146" s="3">
        <v>117</v>
      </c>
      <c r="E146" s="3">
        <v>1070</v>
      </c>
      <c r="F146" s="3">
        <v>202</v>
      </c>
      <c r="G146" s="3">
        <v>480</v>
      </c>
      <c r="H146" s="3">
        <v>172.64340249695667</v>
      </c>
      <c r="I146" s="3">
        <v>271</v>
      </c>
      <c r="K146" s="1">
        <f t="shared" si="20"/>
        <v>35333</v>
      </c>
      <c r="L146" s="1">
        <f t="shared" si="20"/>
        <v>22266.169697824746</v>
      </c>
      <c r="M146" s="1">
        <f t="shared" si="20"/>
        <v>2106</v>
      </c>
      <c r="N146" s="1">
        <f t="shared" si="20"/>
        <v>3210</v>
      </c>
      <c r="O146" s="1">
        <f t="shared" si="20"/>
        <v>404</v>
      </c>
      <c r="P146" s="1">
        <f t="shared" si="20"/>
        <v>1440</v>
      </c>
      <c r="Q146" s="1">
        <f t="shared" si="20"/>
        <v>517.93020749086998</v>
      </c>
      <c r="R146" s="1">
        <f t="shared" si="13"/>
        <v>813</v>
      </c>
      <c r="S146" s="1">
        <f t="shared" si="16"/>
        <v>66090.099905315612</v>
      </c>
      <c r="X146" s="3">
        <f t="shared" si="14"/>
        <v>76003.614891112942</v>
      </c>
      <c r="Y146" s="3">
        <f t="shared" si="17"/>
        <v>304014.45956445177</v>
      </c>
      <c r="Z146" s="33">
        <v>18780</v>
      </c>
      <c r="AB146" s="3">
        <f t="shared" si="15"/>
        <v>5859360</v>
      </c>
      <c r="AC146" s="3">
        <f t="shared" si="18"/>
        <v>19.273293804493541</v>
      </c>
    </row>
    <row r="147" spans="1:29" x14ac:dyDescent="0.15">
      <c r="A147" s="5">
        <v>2002</v>
      </c>
      <c r="B147" s="3">
        <v>402.8</v>
      </c>
      <c r="C147" s="3">
        <v>248.67732462988377</v>
      </c>
      <c r="D147" s="3">
        <v>118.70931989924433</v>
      </c>
      <c r="E147" s="3">
        <v>1280</v>
      </c>
      <c r="F147" s="3">
        <v>200</v>
      </c>
      <c r="G147" s="3">
        <v>469</v>
      </c>
      <c r="H147" s="3">
        <v>164.18185614625872</v>
      </c>
      <c r="I147" s="3">
        <v>273</v>
      </c>
      <c r="K147" s="1">
        <f t="shared" si="20"/>
        <v>35849.200000000004</v>
      </c>
      <c r="L147" s="1">
        <f t="shared" si="20"/>
        <v>22132.281892059655</v>
      </c>
      <c r="M147" s="1">
        <f t="shared" si="20"/>
        <v>2136.7677581863982</v>
      </c>
      <c r="N147" s="1">
        <f t="shared" si="20"/>
        <v>3840</v>
      </c>
      <c r="O147" s="1">
        <f t="shared" si="20"/>
        <v>400</v>
      </c>
      <c r="P147" s="1">
        <f t="shared" si="20"/>
        <v>1407</v>
      </c>
      <c r="Q147" s="1">
        <f t="shared" si="20"/>
        <v>492.54556843877617</v>
      </c>
      <c r="R147" s="1">
        <f t="shared" si="13"/>
        <v>819</v>
      </c>
      <c r="S147" s="1">
        <f t="shared" si="16"/>
        <v>67076.795218684827</v>
      </c>
      <c r="X147" s="3">
        <f t="shared" si="14"/>
        <v>77138.314501487548</v>
      </c>
      <c r="Y147" s="3">
        <f t="shared" si="17"/>
        <v>308553.25800595019</v>
      </c>
      <c r="Z147" s="33">
        <v>17880</v>
      </c>
      <c r="AB147" s="3">
        <f t="shared" si="15"/>
        <v>5578560</v>
      </c>
      <c r="AC147" s="3">
        <f t="shared" si="18"/>
        <v>18.079731311384897</v>
      </c>
    </row>
    <row r="148" spans="1:29" x14ac:dyDescent="0.15">
      <c r="A148" s="5">
        <v>2003</v>
      </c>
      <c r="B148" s="3">
        <v>426.4</v>
      </c>
      <c r="C148" s="3">
        <v>248.17195457652184</v>
      </c>
      <c r="D148" s="3">
        <v>125.66448362720404</v>
      </c>
      <c r="E148" s="3">
        <v>1340</v>
      </c>
      <c r="F148" s="3">
        <v>192</v>
      </c>
      <c r="G148" s="3">
        <v>468</v>
      </c>
      <c r="H148" s="3">
        <v>164.53006793023803</v>
      </c>
      <c r="I148" s="3">
        <v>269</v>
      </c>
      <c r="K148" s="1">
        <f t="shared" si="20"/>
        <v>37949.599999999999</v>
      </c>
      <c r="L148" s="1">
        <f t="shared" si="20"/>
        <v>22087.303957310443</v>
      </c>
      <c r="M148" s="1">
        <f t="shared" si="20"/>
        <v>2261.9607052896727</v>
      </c>
      <c r="N148" s="1">
        <f t="shared" si="20"/>
        <v>4020</v>
      </c>
      <c r="O148" s="1">
        <f t="shared" si="20"/>
        <v>384</v>
      </c>
      <c r="P148" s="1">
        <f t="shared" si="20"/>
        <v>1404</v>
      </c>
      <c r="Q148" s="1">
        <f t="shared" si="20"/>
        <v>493.5902037907141</v>
      </c>
      <c r="R148" s="1">
        <f t="shared" si="13"/>
        <v>807</v>
      </c>
      <c r="S148" s="1">
        <f t="shared" si="16"/>
        <v>69407.454866390821</v>
      </c>
      <c r="X148" s="3">
        <f t="shared" si="14"/>
        <v>79818.573096349442</v>
      </c>
      <c r="Y148" s="3">
        <f t="shared" si="17"/>
        <v>319274.29238539777</v>
      </c>
      <c r="Z148" s="33">
        <v>17900</v>
      </c>
      <c r="AB148" s="3">
        <f t="shared" si="15"/>
        <v>5584800</v>
      </c>
      <c r="AC148" s="3">
        <f t="shared" si="18"/>
        <v>17.492169376601598</v>
      </c>
    </row>
    <row r="149" spans="1:29" x14ac:dyDescent="0.15">
      <c r="A149" s="5">
        <v>2004</v>
      </c>
      <c r="B149" s="3">
        <v>431.8</v>
      </c>
      <c r="C149" s="3">
        <v>250.18168199803088</v>
      </c>
      <c r="D149" s="3">
        <v>127.25591939546601</v>
      </c>
      <c r="E149" s="3">
        <v>1240</v>
      </c>
      <c r="F149" s="3">
        <v>192</v>
      </c>
      <c r="G149" s="3">
        <v>471</v>
      </c>
      <c r="H149" s="3">
        <v>168.81307287318393</v>
      </c>
      <c r="I149" s="3">
        <v>271</v>
      </c>
      <c r="K149" s="1">
        <f t="shared" si="20"/>
        <v>38430.200000000004</v>
      </c>
      <c r="L149" s="1">
        <f t="shared" si="20"/>
        <v>22266.169697824749</v>
      </c>
      <c r="M149" s="1">
        <f t="shared" si="20"/>
        <v>2290.6065491183881</v>
      </c>
      <c r="N149" s="1">
        <f t="shared" si="20"/>
        <v>3720</v>
      </c>
      <c r="O149" s="1">
        <f t="shared" si="20"/>
        <v>384</v>
      </c>
      <c r="P149" s="1">
        <f t="shared" si="20"/>
        <v>1413</v>
      </c>
      <c r="Q149" s="1">
        <f t="shared" si="20"/>
        <v>506.43921861955175</v>
      </c>
      <c r="R149" s="1">
        <f t="shared" si="13"/>
        <v>813</v>
      </c>
      <c r="S149" s="1">
        <f t="shared" si="16"/>
        <v>69823.415465562692</v>
      </c>
      <c r="X149" s="3">
        <f t="shared" si="14"/>
        <v>80296.927785397085</v>
      </c>
      <c r="Y149" s="3">
        <f t="shared" si="17"/>
        <v>321187.71114158834</v>
      </c>
      <c r="Z149" s="33">
        <v>17830</v>
      </c>
      <c r="AB149" s="3">
        <f t="shared" si="15"/>
        <v>5562960</v>
      </c>
      <c r="AC149" s="3">
        <f t="shared" si="18"/>
        <v>17.31996526338984</v>
      </c>
    </row>
    <row r="150" spans="1:29" x14ac:dyDescent="0.15">
      <c r="A150" s="5">
        <v>2005</v>
      </c>
      <c r="B150" s="3">
        <v>400.8</v>
      </c>
      <c r="C150" s="3">
        <v>247.41977589244826</v>
      </c>
      <c r="D150" s="3">
        <v>118.11989924433252</v>
      </c>
      <c r="E150" s="3">
        <v>1270</v>
      </c>
      <c r="F150" s="3">
        <v>188</v>
      </c>
      <c r="G150" s="3">
        <v>469</v>
      </c>
      <c r="H150" s="3">
        <v>166.27112685013475</v>
      </c>
      <c r="I150" s="3">
        <v>262</v>
      </c>
      <c r="K150" s="1">
        <f t="shared" si="20"/>
        <v>35671.200000000004</v>
      </c>
      <c r="L150" s="1">
        <f t="shared" si="20"/>
        <v>22020.360054427896</v>
      </c>
      <c r="M150" s="1">
        <f t="shared" si="20"/>
        <v>2126.1581863979854</v>
      </c>
      <c r="N150" s="1">
        <f t="shared" si="20"/>
        <v>3810</v>
      </c>
      <c r="O150" s="1">
        <f t="shared" si="20"/>
        <v>376</v>
      </c>
      <c r="P150" s="1">
        <f t="shared" si="20"/>
        <v>1407</v>
      </c>
      <c r="Q150" s="1">
        <f t="shared" si="20"/>
        <v>498.81338055040425</v>
      </c>
      <c r="R150" s="1">
        <f t="shared" si="13"/>
        <v>786</v>
      </c>
      <c r="S150" s="1">
        <f t="shared" si="16"/>
        <v>66695.5316213763</v>
      </c>
      <c r="X150" s="3">
        <f t="shared" si="14"/>
        <v>76699.861364582743</v>
      </c>
      <c r="Y150" s="3">
        <f t="shared" si="17"/>
        <v>306799.44545833097</v>
      </c>
    </row>
    <row r="151" spans="1:29" x14ac:dyDescent="0.15">
      <c r="A151" s="5">
        <v>2006</v>
      </c>
      <c r="B151" s="3">
        <v>391.8</v>
      </c>
      <c r="C151" s="3">
        <v>248.40701041529482</v>
      </c>
      <c r="D151" s="3">
        <v>115.46750629722924</v>
      </c>
      <c r="E151" s="3">
        <v>1120</v>
      </c>
      <c r="F151" s="3">
        <v>200</v>
      </c>
      <c r="G151" s="3">
        <v>391</v>
      </c>
      <c r="H151" s="3">
        <v>161.53544658801573</v>
      </c>
      <c r="I151" s="3">
        <v>264</v>
      </c>
      <c r="K151" s="1">
        <f t="shared" si="20"/>
        <v>34870.200000000004</v>
      </c>
      <c r="L151" s="1">
        <f t="shared" si="20"/>
        <v>22108.22392696124</v>
      </c>
      <c r="M151" s="1">
        <f t="shared" si="20"/>
        <v>2078.4151133501264</v>
      </c>
      <c r="N151" s="1">
        <f t="shared" si="20"/>
        <v>3360</v>
      </c>
      <c r="O151" s="1">
        <f t="shared" si="20"/>
        <v>400</v>
      </c>
      <c r="P151" s="1">
        <f t="shared" si="20"/>
        <v>1173</v>
      </c>
      <c r="Q151" s="1">
        <f t="shared" si="20"/>
        <v>484.60633976404722</v>
      </c>
      <c r="R151" s="1">
        <f t="shared" si="13"/>
        <v>792</v>
      </c>
      <c r="S151" s="1">
        <f t="shared" si="16"/>
        <v>65266.44538007542</v>
      </c>
      <c r="X151" s="3">
        <f t="shared" si="14"/>
        <v>75056.412187086724</v>
      </c>
      <c r="Y151" s="3">
        <f t="shared" si="17"/>
        <v>300225.6487483469</v>
      </c>
    </row>
    <row r="152" spans="1:29" x14ac:dyDescent="0.15">
      <c r="A152" s="5">
        <v>2007</v>
      </c>
      <c r="B152" s="3">
        <v>382.6</v>
      </c>
      <c r="C152" s="3">
        <v>248.90062767671813</v>
      </c>
      <c r="D152" s="3">
        <v>112.75617128463477</v>
      </c>
      <c r="E152" s="3">
        <v>1130</v>
      </c>
      <c r="F152" s="3">
        <v>200</v>
      </c>
      <c r="G152" s="3">
        <v>383</v>
      </c>
      <c r="H152" s="38">
        <v>142.07040786357064</v>
      </c>
      <c r="I152" s="3">
        <v>259</v>
      </c>
      <c r="K152" s="1">
        <f t="shared" si="20"/>
        <v>34051.4</v>
      </c>
      <c r="L152" s="1">
        <f t="shared" si="20"/>
        <v>22152.155863227912</v>
      </c>
      <c r="M152" s="1">
        <f t="shared" si="20"/>
        <v>2029.6110831234259</v>
      </c>
      <c r="N152" s="1">
        <f t="shared" si="20"/>
        <v>3390</v>
      </c>
      <c r="O152" s="1">
        <f t="shared" si="20"/>
        <v>400</v>
      </c>
      <c r="P152" s="1">
        <f t="shared" si="20"/>
        <v>1149</v>
      </c>
      <c r="Q152" s="1">
        <f t="shared" si="20"/>
        <v>426.21122359071194</v>
      </c>
      <c r="R152" s="1">
        <f t="shared" si="13"/>
        <v>777</v>
      </c>
      <c r="S152" s="1">
        <f t="shared" si="16"/>
        <v>64375.378169942051</v>
      </c>
      <c r="X152" s="3">
        <f t="shared" si="14"/>
        <v>74031.684895433355</v>
      </c>
      <c r="Y152" s="3">
        <f t="shared" si="17"/>
        <v>296126.73958173342</v>
      </c>
    </row>
    <row r="153" spans="1:29" x14ac:dyDescent="0.15">
      <c r="A153" s="5">
        <v>2008</v>
      </c>
      <c r="B153" s="3">
        <v>365.6</v>
      </c>
      <c r="C153" s="3">
        <v>254.09536171360114</v>
      </c>
      <c r="D153" s="3">
        <v>107.74609571788415</v>
      </c>
      <c r="E153" s="3">
        <v>1140</v>
      </c>
      <c r="F153" s="3">
        <v>200</v>
      </c>
      <c r="G153" s="3">
        <v>452</v>
      </c>
      <c r="H153" s="38">
        <v>137.05615817426815</v>
      </c>
      <c r="I153" s="3">
        <v>274</v>
      </c>
      <c r="K153" s="1">
        <f t="shared" si="20"/>
        <v>32538.400000000001</v>
      </c>
      <c r="L153" s="1">
        <f t="shared" si="20"/>
        <v>22614.4871925105</v>
      </c>
      <c r="M153" s="1">
        <f t="shared" si="20"/>
        <v>1939.4297229219146</v>
      </c>
      <c r="N153" s="1">
        <f t="shared" si="20"/>
        <v>3420</v>
      </c>
      <c r="O153" s="1">
        <f t="shared" si="20"/>
        <v>400</v>
      </c>
      <c r="P153" s="1">
        <f t="shared" si="20"/>
        <v>1356</v>
      </c>
      <c r="Q153" s="1">
        <f t="shared" si="20"/>
        <v>411.16847452280444</v>
      </c>
      <c r="R153" s="1">
        <f t="shared" si="13"/>
        <v>822</v>
      </c>
      <c r="S153" s="1">
        <f t="shared" si="16"/>
        <v>63501.485389955225</v>
      </c>
      <c r="X153" s="3">
        <f t="shared" si="14"/>
        <v>73026.708198448498</v>
      </c>
      <c r="Y153" s="3">
        <f t="shared" si="17"/>
        <v>292106.83279379399</v>
      </c>
    </row>
    <row r="154" spans="1:29" x14ac:dyDescent="0.15">
      <c r="A154" s="5">
        <v>2009</v>
      </c>
      <c r="B154" s="3">
        <v>362.4</v>
      </c>
      <c r="C154" s="3">
        <v>252.86131856004295</v>
      </c>
      <c r="D154" s="39">
        <f>D153*(E154/E153)</f>
        <v>99.239825003314337</v>
      </c>
      <c r="E154" s="3">
        <v>1050</v>
      </c>
      <c r="F154" s="3">
        <v>202</v>
      </c>
      <c r="G154" s="3">
        <v>420</v>
      </c>
      <c r="H154" s="38">
        <v>123.3714350638801</v>
      </c>
      <c r="I154" s="3">
        <v>265</v>
      </c>
      <c r="K154" s="1">
        <f t="shared" si="20"/>
        <v>32253.599999999999</v>
      </c>
      <c r="L154" s="1">
        <f t="shared" si="20"/>
        <v>22504.657351843824</v>
      </c>
      <c r="M154" s="1">
        <f t="shared" si="20"/>
        <v>1786.316850059658</v>
      </c>
      <c r="N154" s="1">
        <f t="shared" si="20"/>
        <v>3150</v>
      </c>
      <c r="O154" s="1">
        <f t="shared" si="20"/>
        <v>404</v>
      </c>
      <c r="P154" s="1">
        <f t="shared" si="20"/>
        <v>1260</v>
      </c>
      <c r="Q154" s="1">
        <f t="shared" si="20"/>
        <v>370.11430519164031</v>
      </c>
      <c r="R154" s="1">
        <f t="shared" si="13"/>
        <v>795</v>
      </c>
      <c r="S154" s="1">
        <f t="shared" si="16"/>
        <v>62523.688507095118</v>
      </c>
      <c r="X154" s="3">
        <f t="shared" si="14"/>
        <v>71902.241783159378</v>
      </c>
      <c r="Y154" s="3">
        <f t="shared" si="17"/>
        <v>287608.96713263751</v>
      </c>
    </row>
    <row r="155" spans="1:29" x14ac:dyDescent="0.15">
      <c r="A155" s="5">
        <v>2010</v>
      </c>
      <c r="B155" s="3">
        <v>347.8</v>
      </c>
      <c r="C155" s="3">
        <v>251.87408403719638</v>
      </c>
      <c r="D155" s="39">
        <f>D154*(E155/E154)</f>
        <v>89.788413098236788</v>
      </c>
      <c r="E155" s="3">
        <v>950</v>
      </c>
      <c r="F155" s="3">
        <v>211</v>
      </c>
      <c r="G155" s="3">
        <v>364</v>
      </c>
      <c r="H155" s="38">
        <v>113.23847215008131</v>
      </c>
      <c r="I155" s="3">
        <v>259</v>
      </c>
      <c r="K155" s="1">
        <f t="shared" si="20"/>
        <v>30954.2</v>
      </c>
      <c r="L155" s="1">
        <f t="shared" si="20"/>
        <v>22416.79347931048</v>
      </c>
      <c r="M155" s="1">
        <f t="shared" si="20"/>
        <v>1616.1914357682622</v>
      </c>
      <c r="N155" s="1">
        <f t="shared" si="20"/>
        <v>2850</v>
      </c>
      <c r="O155" s="1">
        <f t="shared" si="20"/>
        <v>422</v>
      </c>
      <c r="P155" s="1">
        <f t="shared" si="20"/>
        <v>1092</v>
      </c>
      <c r="Q155" s="1">
        <f t="shared" si="20"/>
        <v>339.71541645024394</v>
      </c>
      <c r="R155" s="1">
        <f t="shared" si="13"/>
        <v>777</v>
      </c>
      <c r="S155" s="1">
        <f t="shared" si="16"/>
        <v>60467.900331528981</v>
      </c>
      <c r="X155" s="3">
        <f t="shared" si="14"/>
        <v>69538.085381258323</v>
      </c>
      <c r="Y155" s="3">
        <f t="shared" si="17"/>
        <v>278152.34152503329</v>
      </c>
    </row>
    <row r="156" spans="1:29" x14ac:dyDescent="0.15">
      <c r="A156" s="5"/>
    </row>
    <row r="157" spans="1:29" x14ac:dyDescent="0.15">
      <c r="A157" s="5"/>
    </row>
  </sheetData>
  <mergeCells count="3">
    <mergeCell ref="B1:I1"/>
    <mergeCell ref="K1:S1"/>
    <mergeCell ref="X2:AC2"/>
  </mergeCells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4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8" sqref="E18"/>
    </sheetView>
  </sheetViews>
  <sheetFormatPr baseColWidth="10" defaultColWidth="10.6640625" defaultRowHeight="14" x14ac:dyDescent="0.15"/>
  <cols>
    <col min="1" max="1" width="5.5" style="2" customWidth="1"/>
    <col min="2" max="2" width="12.5" style="3" customWidth="1"/>
    <col min="3" max="5" width="12.5" style="1" customWidth="1"/>
    <col min="6" max="16384" width="10.6640625" style="1"/>
  </cols>
  <sheetData>
    <row r="1" spans="1:6" x14ac:dyDescent="0.15">
      <c r="B1" s="3" t="s">
        <v>47</v>
      </c>
      <c r="F1" s="1" t="s">
        <v>48</v>
      </c>
    </row>
    <row r="2" spans="1:6" x14ac:dyDescent="0.15">
      <c r="B2" s="3" t="s">
        <v>87</v>
      </c>
    </row>
    <row r="3" spans="1:6" x14ac:dyDescent="0.15">
      <c r="A3" s="5">
        <v>1870</v>
      </c>
      <c r="F3" s="1">
        <v>737.37549728489705</v>
      </c>
    </row>
    <row r="4" spans="1:6" x14ac:dyDescent="0.15">
      <c r="A4" s="5">
        <v>1871</v>
      </c>
      <c r="F4" s="1">
        <v>742.00531055183558</v>
      </c>
    </row>
    <row r="5" spans="1:6" x14ac:dyDescent="0.15">
      <c r="A5" s="5">
        <v>1872</v>
      </c>
      <c r="F5" s="1">
        <v>746.00533578129034</v>
      </c>
    </row>
    <row r="6" spans="1:6" x14ac:dyDescent="0.15">
      <c r="A6" s="5">
        <v>1873</v>
      </c>
      <c r="F6" s="1">
        <v>751.01226119190187</v>
      </c>
    </row>
    <row r="7" spans="1:6" x14ac:dyDescent="0.15">
      <c r="A7" s="5">
        <v>1874</v>
      </c>
      <c r="F7" s="1">
        <v>756.17993472399598</v>
      </c>
    </row>
    <row r="8" spans="1:6" x14ac:dyDescent="0.15">
      <c r="A8" s="5">
        <v>1875</v>
      </c>
      <c r="F8" s="1">
        <v>809.85438537080938</v>
      </c>
    </row>
    <row r="9" spans="1:6" x14ac:dyDescent="0.15">
      <c r="A9" s="5">
        <v>1876</v>
      </c>
      <c r="F9" s="1">
        <v>784.56024416879006</v>
      </c>
    </row>
    <row r="10" spans="1:6" x14ac:dyDescent="0.15">
      <c r="A10" s="5">
        <v>1877</v>
      </c>
      <c r="F10" s="1">
        <v>802.65422844133491</v>
      </c>
    </row>
    <row r="11" spans="1:6" x14ac:dyDescent="0.15">
      <c r="A11" s="5">
        <v>1878</v>
      </c>
      <c r="F11" s="1">
        <v>793.74913947404661</v>
      </c>
    </row>
    <row r="12" spans="1:6" x14ac:dyDescent="0.15">
      <c r="A12" s="5">
        <v>1879</v>
      </c>
      <c r="F12" s="1">
        <v>835.40771945181507</v>
      </c>
    </row>
    <row r="13" spans="1:6" x14ac:dyDescent="0.15">
      <c r="A13" s="5">
        <v>1880</v>
      </c>
      <c r="F13" s="1">
        <v>863.39554975955662</v>
      </c>
    </row>
    <row r="14" spans="1:6" x14ac:dyDescent="0.15">
      <c r="A14" s="5">
        <v>1881</v>
      </c>
      <c r="F14" s="1">
        <v>829.3004957965079</v>
      </c>
    </row>
    <row r="15" spans="1:6" x14ac:dyDescent="0.15">
      <c r="A15" s="5">
        <v>1882</v>
      </c>
      <c r="F15" s="1">
        <v>844.17597690704019</v>
      </c>
    </row>
    <row r="16" spans="1:6" x14ac:dyDescent="0.15">
      <c r="A16" s="5">
        <v>1883</v>
      </c>
      <c r="F16" s="1">
        <v>837.20807075146956</v>
      </c>
    </row>
    <row r="17" spans="1:6" x14ac:dyDescent="0.15">
      <c r="A17" s="5">
        <v>1884</v>
      </c>
      <c r="F17" s="1">
        <v>835.70192458964812</v>
      </c>
    </row>
    <row r="18" spans="1:6" x14ac:dyDescent="0.15">
      <c r="A18" s="5">
        <v>1885</v>
      </c>
      <c r="F18" s="1">
        <v>860.12439170375001</v>
      </c>
    </row>
    <row r="19" spans="1:6" x14ac:dyDescent="0.15">
      <c r="A19" s="5">
        <v>1886</v>
      </c>
      <c r="F19" s="1">
        <v>916.44658484801414</v>
      </c>
    </row>
    <row r="20" spans="1:6" x14ac:dyDescent="0.15">
      <c r="A20" s="5">
        <v>1887</v>
      </c>
      <c r="B20" s="3">
        <v>1.1449863439965675</v>
      </c>
      <c r="F20" s="1">
        <v>951.5257551587506</v>
      </c>
    </row>
    <row r="21" spans="1:6" x14ac:dyDescent="0.15">
      <c r="A21" s="5">
        <v>1888</v>
      </c>
      <c r="F21" s="1">
        <v>899.59491477924121</v>
      </c>
    </row>
    <row r="22" spans="1:6" x14ac:dyDescent="0.15">
      <c r="A22" s="5">
        <v>1889</v>
      </c>
      <c r="F22" s="1">
        <v>932.67486393872196</v>
      </c>
    </row>
    <row r="23" spans="1:6" x14ac:dyDescent="0.15">
      <c r="A23" s="5">
        <v>1890</v>
      </c>
      <c r="F23" s="1">
        <v>1011.941961723682</v>
      </c>
    </row>
    <row r="24" spans="1:6" x14ac:dyDescent="0.15">
      <c r="A24" s="5">
        <v>1891</v>
      </c>
      <c r="F24" s="1">
        <v>956.43801386825157</v>
      </c>
    </row>
    <row r="25" spans="1:6" x14ac:dyDescent="0.15">
      <c r="A25" s="5">
        <v>1892</v>
      </c>
      <c r="B25" s="3">
        <v>0.90455060352818029</v>
      </c>
      <c r="F25" s="1">
        <v>1012.69479402222</v>
      </c>
    </row>
    <row r="26" spans="1:6" x14ac:dyDescent="0.15">
      <c r="A26" s="5">
        <v>1893</v>
      </c>
      <c r="F26" s="1">
        <v>1008.3603082851638</v>
      </c>
    </row>
    <row r="27" spans="1:6" x14ac:dyDescent="0.15">
      <c r="A27" s="5">
        <v>1894</v>
      </c>
      <c r="B27" s="3">
        <v>0.84265449123410774</v>
      </c>
      <c r="F27" s="1">
        <v>1119.4156711003627</v>
      </c>
    </row>
    <row r="28" spans="1:6" x14ac:dyDescent="0.15">
      <c r="A28" s="5">
        <v>1895</v>
      </c>
      <c r="B28" s="3">
        <v>0.90331676566393149</v>
      </c>
      <c r="F28" s="1">
        <v>1123.4641532016756</v>
      </c>
    </row>
    <row r="29" spans="1:6" x14ac:dyDescent="0.15">
      <c r="A29" s="5">
        <v>1896</v>
      </c>
      <c r="B29" s="3">
        <v>1.006990525441493</v>
      </c>
      <c r="F29" s="1">
        <v>1051.1234951180206</v>
      </c>
    </row>
    <row r="30" spans="1:6" x14ac:dyDescent="0.15">
      <c r="A30" s="5">
        <v>1897</v>
      </c>
      <c r="B30" s="3">
        <v>0.88523329156112285</v>
      </c>
      <c r="F30" s="1">
        <v>1061.9491123982837</v>
      </c>
    </row>
    <row r="31" spans="1:6" x14ac:dyDescent="0.15">
      <c r="A31" s="5">
        <v>1898</v>
      </c>
      <c r="B31" s="3">
        <v>0.83816967684773791</v>
      </c>
      <c r="F31" s="1">
        <v>1248.8829760111253</v>
      </c>
    </row>
    <row r="32" spans="1:6" x14ac:dyDescent="0.15">
      <c r="A32" s="5">
        <v>1899</v>
      </c>
      <c r="B32" s="3">
        <v>1.2756976427892892</v>
      </c>
      <c r="F32" s="1">
        <v>1143.1368450006876</v>
      </c>
    </row>
    <row r="33" spans="1:6" x14ac:dyDescent="0.15">
      <c r="A33" s="5">
        <v>1900</v>
      </c>
      <c r="B33" s="3">
        <v>1.1238826569692792</v>
      </c>
      <c r="F33" s="1">
        <v>1179.5133664376574</v>
      </c>
    </row>
    <row r="34" spans="1:6" x14ac:dyDescent="0.15">
      <c r="A34" s="5">
        <v>1901</v>
      </c>
      <c r="B34" s="3">
        <v>1.1576792727783303</v>
      </c>
      <c r="F34" s="1">
        <v>1206.4631230128523</v>
      </c>
    </row>
    <row r="35" spans="1:6" x14ac:dyDescent="0.15">
      <c r="A35" s="5">
        <v>1902</v>
      </c>
      <c r="B35" s="3">
        <v>1.140996435167853</v>
      </c>
      <c r="F35" s="1">
        <v>1128.9048502927851</v>
      </c>
    </row>
    <row r="36" spans="1:6" x14ac:dyDescent="0.15">
      <c r="A36" s="5">
        <v>1903</v>
      </c>
      <c r="B36" s="3">
        <v>1.0273414606567584</v>
      </c>
      <c r="F36" s="1">
        <v>1192.6275386662592</v>
      </c>
    </row>
    <row r="37" spans="1:6" x14ac:dyDescent="0.15">
      <c r="A37" s="5">
        <v>1904</v>
      </c>
      <c r="B37" s="3">
        <v>1.0664281364538768</v>
      </c>
      <c r="F37" s="1">
        <v>1188.0882530510155</v>
      </c>
    </row>
    <row r="38" spans="1:6" x14ac:dyDescent="0.15">
      <c r="A38" s="5">
        <v>1905</v>
      </c>
      <c r="B38" s="3">
        <v>1.1245423048187124</v>
      </c>
      <c r="F38" s="1">
        <v>1156.7547459907321</v>
      </c>
    </row>
    <row r="39" spans="1:6" x14ac:dyDescent="0.15">
      <c r="A39" s="5">
        <v>1906</v>
      </c>
      <c r="B39" s="3">
        <v>1.0127596857088403</v>
      </c>
      <c r="F39" s="1">
        <v>1297.2095411523071</v>
      </c>
    </row>
    <row r="40" spans="1:6" x14ac:dyDescent="0.15">
      <c r="A40" s="5">
        <v>1907</v>
      </c>
      <c r="B40" s="3">
        <v>1.08065232964073</v>
      </c>
      <c r="F40" s="1">
        <v>1325.1545574636725</v>
      </c>
    </row>
    <row r="41" spans="1:6" x14ac:dyDescent="0.15">
      <c r="A41" s="5">
        <v>1908</v>
      </c>
      <c r="B41" s="3">
        <v>1.2629152007794984</v>
      </c>
      <c r="F41" s="1">
        <v>1318.4389556568585</v>
      </c>
    </row>
    <row r="42" spans="1:6" x14ac:dyDescent="0.15">
      <c r="A42" s="5">
        <v>1909</v>
      </c>
      <c r="B42" s="3">
        <v>1.4546644778387581</v>
      </c>
      <c r="F42" s="1">
        <v>1300.5424911498087</v>
      </c>
    </row>
    <row r="43" spans="1:6" x14ac:dyDescent="0.15">
      <c r="A43" s="5">
        <v>1910</v>
      </c>
      <c r="B43" s="3">
        <v>1.5489494374179527</v>
      </c>
      <c r="F43" s="1">
        <v>1303.7552607132759</v>
      </c>
    </row>
    <row r="44" spans="1:6" x14ac:dyDescent="0.15">
      <c r="A44" s="5">
        <v>1911</v>
      </c>
      <c r="B44" s="3">
        <v>1.2686173115647243</v>
      </c>
      <c r="F44" s="1">
        <v>1355.578014537489</v>
      </c>
    </row>
    <row r="45" spans="1:6" x14ac:dyDescent="0.15">
      <c r="A45" s="5">
        <v>1912</v>
      </c>
      <c r="B45" s="3">
        <v>1.1235923763026996</v>
      </c>
      <c r="F45" s="1">
        <v>1384.082605366993</v>
      </c>
    </row>
    <row r="46" spans="1:6" x14ac:dyDescent="0.15">
      <c r="A46" s="5">
        <v>1913</v>
      </c>
      <c r="B46" s="3">
        <v>1.0517597365388418</v>
      </c>
      <c r="F46" s="1">
        <v>1386.6891159622232</v>
      </c>
    </row>
    <row r="47" spans="1:6" x14ac:dyDescent="0.15">
      <c r="A47" s="5">
        <v>1914</v>
      </c>
      <c r="B47" s="3">
        <v>1.2906885849628669</v>
      </c>
      <c r="F47" s="1">
        <v>1326.502213909459</v>
      </c>
    </row>
    <row r="48" spans="1:6" x14ac:dyDescent="0.15">
      <c r="A48" s="5">
        <v>1915</v>
      </c>
      <c r="B48" s="3">
        <v>1.6070253877852849</v>
      </c>
      <c r="F48" s="1">
        <v>1429.7150064001203</v>
      </c>
    </row>
    <row r="49" spans="1:6" x14ac:dyDescent="0.15">
      <c r="A49" s="5">
        <v>1916</v>
      </c>
      <c r="B49" s="3">
        <v>1.58490318852005</v>
      </c>
      <c r="F49" s="1">
        <v>1629.7179596766703</v>
      </c>
    </row>
    <row r="50" spans="1:6" x14ac:dyDescent="0.15">
      <c r="A50" s="5">
        <v>1917</v>
      </c>
      <c r="B50" s="3">
        <v>1.3803438139705364</v>
      </c>
      <c r="F50" s="1">
        <v>1665.0631923140511</v>
      </c>
    </row>
    <row r="51" spans="1:6" x14ac:dyDescent="0.15">
      <c r="A51" s="5">
        <v>1918</v>
      </c>
      <c r="B51" s="3">
        <v>1.2258365487846534</v>
      </c>
      <c r="F51" s="1">
        <v>1668.4133294464891</v>
      </c>
    </row>
    <row r="52" spans="1:6" x14ac:dyDescent="0.15">
      <c r="A52" s="5">
        <v>1919</v>
      </c>
      <c r="B52" s="3">
        <v>1.2872517540929211</v>
      </c>
      <c r="F52" s="1">
        <v>1827.2143955984293</v>
      </c>
    </row>
    <row r="53" spans="1:6" x14ac:dyDescent="0.15">
      <c r="A53" s="5">
        <v>1920</v>
      </c>
      <c r="B53" s="3">
        <v>1.7013868257363691</v>
      </c>
      <c r="F53" s="1">
        <v>1695.7542907305885</v>
      </c>
    </row>
    <row r="54" spans="1:6" x14ac:dyDescent="0.15">
      <c r="A54" s="5">
        <v>1921</v>
      </c>
      <c r="B54" s="3">
        <v>2.4011486590527729</v>
      </c>
      <c r="F54" s="1">
        <v>1859.5025314214904</v>
      </c>
    </row>
    <row r="55" spans="1:6" x14ac:dyDescent="0.15">
      <c r="A55" s="5">
        <v>1922</v>
      </c>
      <c r="F55" s="1">
        <v>1831.1224807285566</v>
      </c>
    </row>
    <row r="56" spans="1:6" x14ac:dyDescent="0.15">
      <c r="A56" s="5">
        <v>1923</v>
      </c>
      <c r="F56" s="1">
        <v>1809.3504841465731</v>
      </c>
    </row>
    <row r="57" spans="1:6" x14ac:dyDescent="0.15">
      <c r="A57" s="5">
        <v>1924</v>
      </c>
      <c r="F57" s="1">
        <v>1836.3172136455032</v>
      </c>
    </row>
    <row r="58" spans="1:6" x14ac:dyDescent="0.15">
      <c r="A58" s="5">
        <v>1925</v>
      </c>
      <c r="F58" s="1">
        <v>1885.1617553173614</v>
      </c>
    </row>
    <row r="59" spans="1:6" x14ac:dyDescent="0.15">
      <c r="A59" s="5">
        <v>1926</v>
      </c>
      <c r="B59" s="3">
        <v>1.0307802644338506</v>
      </c>
      <c r="F59" s="1">
        <v>1871.5777814514795</v>
      </c>
    </row>
    <row r="60" spans="1:6" x14ac:dyDescent="0.15">
      <c r="A60" s="5">
        <v>1927</v>
      </c>
      <c r="B60" s="3">
        <v>1.1373756995864654</v>
      </c>
      <c r="F60" s="1">
        <v>1869.7665472895978</v>
      </c>
    </row>
    <row r="61" spans="1:6" x14ac:dyDescent="0.15">
      <c r="A61" s="5">
        <v>1928</v>
      </c>
      <c r="B61" s="3">
        <v>1.1893665213465505</v>
      </c>
      <c r="F61" s="1">
        <v>1992.3718670322799</v>
      </c>
    </row>
    <row r="62" spans="1:6" x14ac:dyDescent="0.15">
      <c r="A62" s="5">
        <v>1929</v>
      </c>
      <c r="B62" s="3">
        <v>1.3835656266785405</v>
      </c>
      <c r="F62" s="1">
        <v>2025.7346783884636</v>
      </c>
    </row>
    <row r="63" spans="1:6" x14ac:dyDescent="0.15">
      <c r="A63" s="5">
        <v>1930</v>
      </c>
      <c r="B63" s="3">
        <v>1.6420560399829589</v>
      </c>
      <c r="F63" s="1">
        <v>1850.3913212778218</v>
      </c>
    </row>
    <row r="64" spans="1:6" x14ac:dyDescent="0.15">
      <c r="A64" s="5">
        <v>1931</v>
      </c>
      <c r="B64" s="3">
        <v>2.8167468323103435</v>
      </c>
      <c r="F64" s="1">
        <v>1837.3409401119545</v>
      </c>
    </row>
    <row r="65" spans="1:6" x14ac:dyDescent="0.15">
      <c r="A65" s="5">
        <v>1932</v>
      </c>
      <c r="B65" s="3">
        <v>2.3733828711903877</v>
      </c>
      <c r="F65" s="1">
        <v>1961.5832842315185</v>
      </c>
    </row>
    <row r="66" spans="1:6" x14ac:dyDescent="0.15">
      <c r="A66" s="5">
        <v>1933</v>
      </c>
      <c r="B66" s="3">
        <v>2.2845223398519536</v>
      </c>
      <c r="F66" s="1">
        <v>2122.435622637016</v>
      </c>
    </row>
    <row r="67" spans="1:6" x14ac:dyDescent="0.15">
      <c r="A67" s="5">
        <v>1934</v>
      </c>
      <c r="B67" s="3">
        <v>2.0068264290583686</v>
      </c>
      <c r="F67" s="1">
        <v>2098.341636069908</v>
      </c>
    </row>
    <row r="68" spans="1:6" x14ac:dyDescent="0.15">
      <c r="A68" s="5">
        <v>1935</v>
      </c>
      <c r="B68" s="3">
        <v>1.8100775160372122</v>
      </c>
      <c r="F68" s="1">
        <v>2120.4684855137352</v>
      </c>
    </row>
    <row r="69" spans="1:6" x14ac:dyDescent="0.15">
      <c r="A69" s="5">
        <v>1936</v>
      </c>
      <c r="B69" s="3">
        <v>1.7374765272996244</v>
      </c>
      <c r="F69" s="1">
        <v>2244.4213991534966</v>
      </c>
    </row>
    <row r="70" spans="1:6" x14ac:dyDescent="0.15">
      <c r="A70" s="5">
        <v>1937</v>
      </c>
      <c r="B70" s="3">
        <v>1.7765231428995896</v>
      </c>
      <c r="F70" s="1">
        <v>2315.1162911417268</v>
      </c>
    </row>
    <row r="71" spans="1:6" x14ac:dyDescent="0.15">
      <c r="A71" s="5">
        <v>1938</v>
      </c>
      <c r="B71" s="3">
        <v>1.7986234369739198</v>
      </c>
      <c r="F71" s="1">
        <v>2449.2747673172967</v>
      </c>
    </row>
    <row r="72" spans="1:6" x14ac:dyDescent="0.15">
      <c r="A72" s="5">
        <v>1939</v>
      </c>
      <c r="B72" s="3">
        <v>1.9736521446739992</v>
      </c>
      <c r="F72" s="1">
        <v>2816.0567685589517</v>
      </c>
    </row>
    <row r="73" spans="1:6" x14ac:dyDescent="0.15">
      <c r="A73" s="5">
        <v>1940</v>
      </c>
      <c r="B73" s="3">
        <v>2.0451119936689639</v>
      </c>
      <c r="F73" s="1">
        <v>2874.2901722696556</v>
      </c>
    </row>
    <row r="74" spans="1:6" x14ac:dyDescent="0.15">
      <c r="A74" s="5">
        <v>1941</v>
      </c>
      <c r="B74" s="3">
        <v>2.2448373522259693</v>
      </c>
      <c r="F74" s="1">
        <v>2872.7038848726434</v>
      </c>
    </row>
    <row r="75" spans="1:6" x14ac:dyDescent="0.15">
      <c r="A75" s="5">
        <v>1942</v>
      </c>
      <c r="B75" s="3">
        <v>2.4196122325437082</v>
      </c>
      <c r="F75" s="1">
        <v>2818.2169960948431</v>
      </c>
    </row>
    <row r="76" spans="1:6" x14ac:dyDescent="0.15">
      <c r="A76" s="5">
        <v>1943</v>
      </c>
      <c r="B76" s="3">
        <v>2.6955188187925265</v>
      </c>
      <c r="F76" s="1">
        <v>2821.6226432471553</v>
      </c>
    </row>
    <row r="77" spans="1:6" x14ac:dyDescent="0.15">
      <c r="A77" s="5">
        <v>1944</v>
      </c>
      <c r="B77" s="3">
        <v>2.9241341934990155</v>
      </c>
      <c r="F77" s="1">
        <v>2658.9726606027621</v>
      </c>
    </row>
    <row r="78" spans="1:6" x14ac:dyDescent="0.15">
      <c r="A78" s="5">
        <v>1945</v>
      </c>
      <c r="B78" s="3">
        <v>2.2382050826353548</v>
      </c>
      <c r="F78" s="1">
        <v>1346.1258396305625</v>
      </c>
    </row>
    <row r="79" spans="1:6" x14ac:dyDescent="0.15">
      <c r="A79" s="5">
        <v>1946</v>
      </c>
      <c r="B79" s="3">
        <v>1.8688407642850418</v>
      </c>
      <c r="F79" s="1">
        <v>1444.2164794880762</v>
      </c>
    </row>
    <row r="80" spans="1:6" x14ac:dyDescent="0.15">
      <c r="A80" s="5">
        <v>1947</v>
      </c>
      <c r="B80" s="3">
        <v>2.1357302424016265</v>
      </c>
      <c r="F80" s="1">
        <v>1540.9444565342619</v>
      </c>
    </row>
    <row r="81" spans="1:6" x14ac:dyDescent="0.15">
      <c r="A81" s="5">
        <v>1948</v>
      </c>
      <c r="B81" s="3">
        <v>2.1961918499190469</v>
      </c>
      <c r="F81" s="1">
        <v>1725.2858836005241</v>
      </c>
    </row>
    <row r="82" spans="1:6" x14ac:dyDescent="0.15">
      <c r="A82" s="5">
        <v>1949</v>
      </c>
      <c r="B82" s="3">
        <v>2.2569254027040251</v>
      </c>
      <c r="F82" s="1">
        <v>1799.8258774444621</v>
      </c>
    </row>
    <row r="83" spans="1:6" x14ac:dyDescent="0.15">
      <c r="A83" s="5">
        <v>1950</v>
      </c>
      <c r="B83" s="3">
        <v>5.1059556006529201</v>
      </c>
      <c r="F83" s="1">
        <v>1920.7207207207207</v>
      </c>
    </row>
    <row r="84" spans="1:6" x14ac:dyDescent="0.15">
      <c r="A84" s="5">
        <v>1951</v>
      </c>
      <c r="B84" s="3">
        <v>5.6218052542669366</v>
      </c>
      <c r="F84" s="1">
        <v>2125.6085093759507</v>
      </c>
    </row>
    <row r="85" spans="1:6" x14ac:dyDescent="0.15">
      <c r="A85" s="5">
        <v>1952</v>
      </c>
      <c r="B85" s="3">
        <v>6.7787565451498235</v>
      </c>
      <c r="F85" s="1">
        <v>2336.4246820965195</v>
      </c>
    </row>
    <row r="86" spans="1:6" x14ac:dyDescent="0.15">
      <c r="A86" s="5">
        <v>1953</v>
      </c>
      <c r="B86" s="3">
        <v>6.3084933255318214</v>
      </c>
      <c r="F86" s="1">
        <v>2474.3436961037883</v>
      </c>
    </row>
    <row r="87" spans="1:6" x14ac:dyDescent="0.15">
      <c r="A87" s="5">
        <v>1954</v>
      </c>
      <c r="B87" s="3">
        <v>6.5407724520126589</v>
      </c>
      <c r="F87" s="1">
        <v>2581.8698745064607</v>
      </c>
    </row>
    <row r="88" spans="1:6" x14ac:dyDescent="0.15">
      <c r="A88" s="5">
        <v>1955</v>
      </c>
      <c r="B88" s="3">
        <v>7.3973968064574738</v>
      </c>
      <c r="F88" s="1">
        <v>2770.7491371714273</v>
      </c>
    </row>
    <row r="89" spans="1:6" x14ac:dyDescent="0.15">
      <c r="A89" s="5">
        <v>1956</v>
      </c>
      <c r="B89" s="3">
        <v>9.4549772060141013</v>
      </c>
      <c r="F89" s="1">
        <v>2947.8701055396045</v>
      </c>
    </row>
    <row r="90" spans="1:6" x14ac:dyDescent="0.15">
      <c r="A90" s="5">
        <v>1957</v>
      </c>
      <c r="B90" s="3">
        <v>9.1473596423820336</v>
      </c>
      <c r="F90" s="1">
        <v>3135.873352523834</v>
      </c>
    </row>
    <row r="91" spans="1:6" x14ac:dyDescent="0.15">
      <c r="A91" s="5">
        <v>1958</v>
      </c>
      <c r="B91" s="3">
        <v>9.5320113767866186</v>
      </c>
      <c r="F91" s="1">
        <v>3288.895321608994</v>
      </c>
    </row>
    <row r="92" spans="1:6" x14ac:dyDescent="0.15">
      <c r="A92" s="5">
        <v>1959</v>
      </c>
      <c r="B92" s="3">
        <v>10.082464744298331</v>
      </c>
      <c r="F92" s="1">
        <v>3553.9357364985972</v>
      </c>
    </row>
    <row r="93" spans="1:6" x14ac:dyDescent="0.15">
      <c r="A93" s="5">
        <v>1960</v>
      </c>
      <c r="B93" s="3">
        <v>10.307537993452403</v>
      </c>
      <c r="F93" s="1">
        <v>3986.4328857788614</v>
      </c>
    </row>
    <row r="94" spans="1:6" x14ac:dyDescent="0.15">
      <c r="A94" s="5">
        <v>1961</v>
      </c>
      <c r="B94" s="3">
        <v>12.597747203882143</v>
      </c>
      <c r="F94" s="1">
        <v>4426.2842242052848</v>
      </c>
    </row>
    <row r="95" spans="1:6" x14ac:dyDescent="0.15">
      <c r="A95" s="5">
        <v>1962</v>
      </c>
      <c r="B95" s="3">
        <v>15.013116711925141</v>
      </c>
      <c r="F95" s="1">
        <v>4776.5168283411522</v>
      </c>
    </row>
    <row r="96" spans="1:6" x14ac:dyDescent="0.15">
      <c r="A96" s="5">
        <v>1963</v>
      </c>
      <c r="B96" s="3">
        <v>16.702897036120877</v>
      </c>
      <c r="F96" s="1">
        <v>5128.6442560700671</v>
      </c>
    </row>
    <row r="97" spans="1:6" x14ac:dyDescent="0.15">
      <c r="A97" s="5">
        <v>1964</v>
      </c>
      <c r="B97" s="3">
        <v>16.755804333829538</v>
      </c>
      <c r="F97" s="1">
        <v>5667.6904578194726</v>
      </c>
    </row>
    <row r="98" spans="1:6" x14ac:dyDescent="0.15">
      <c r="A98" s="5">
        <v>1965</v>
      </c>
      <c r="B98" s="3">
        <v>16.79796458617027</v>
      </c>
      <c r="F98" s="1">
        <v>5933.7476120909278</v>
      </c>
    </row>
    <row r="99" spans="1:6" x14ac:dyDescent="0.15">
      <c r="A99" s="5">
        <v>1966</v>
      </c>
      <c r="B99" s="3">
        <v>16.164608451274237</v>
      </c>
      <c r="F99" s="1">
        <v>6505.5315792792226</v>
      </c>
    </row>
    <row r="100" spans="1:6" x14ac:dyDescent="0.15">
      <c r="A100" s="5">
        <v>1967</v>
      </c>
      <c r="B100" s="3">
        <v>18.00849540192954</v>
      </c>
      <c r="F100" s="1">
        <v>7152.2936227134069</v>
      </c>
    </row>
    <row r="101" spans="1:6" x14ac:dyDescent="0.15">
      <c r="A101" s="5">
        <v>1968</v>
      </c>
      <c r="B101" s="3">
        <v>18.265774801507877</v>
      </c>
      <c r="F101" s="1">
        <v>7983.3134093113858</v>
      </c>
    </row>
    <row r="102" spans="1:6" x14ac:dyDescent="0.15">
      <c r="A102" s="5">
        <v>1969</v>
      </c>
      <c r="B102" s="3">
        <v>20.520582604915564</v>
      </c>
      <c r="F102" s="1">
        <v>8874.0888973851779</v>
      </c>
    </row>
    <row r="103" spans="1:6" x14ac:dyDescent="0.15">
      <c r="A103" s="5">
        <v>1970</v>
      </c>
      <c r="B103" s="3">
        <v>22.494107317403259</v>
      </c>
      <c r="F103" s="1">
        <v>9713.9514330029106</v>
      </c>
    </row>
    <row r="104" spans="1:6" x14ac:dyDescent="0.15">
      <c r="A104" s="5">
        <v>1971</v>
      </c>
      <c r="B104" s="3">
        <v>24.513756851414101</v>
      </c>
      <c r="F104" s="1">
        <v>10040.324215724026</v>
      </c>
    </row>
    <row r="105" spans="1:6" x14ac:dyDescent="0.15">
      <c r="A105" s="5">
        <v>1972</v>
      </c>
      <c r="B105" s="3">
        <v>27.555423915176274</v>
      </c>
      <c r="F105" s="1">
        <v>10733.599560840017</v>
      </c>
    </row>
    <row r="106" spans="1:6" x14ac:dyDescent="0.15">
      <c r="A106" s="5">
        <v>1973</v>
      </c>
      <c r="B106" s="3">
        <v>4.2195215320509947</v>
      </c>
      <c r="F106" s="1">
        <v>11433.802064833166</v>
      </c>
    </row>
    <row r="107" spans="1:6" x14ac:dyDescent="0.15">
      <c r="A107" s="5">
        <v>1974</v>
      </c>
      <c r="B107" s="3">
        <v>4.9678052266596167</v>
      </c>
      <c r="F107" s="1">
        <v>11144.520200748892</v>
      </c>
    </row>
    <row r="108" spans="1:6" x14ac:dyDescent="0.15">
      <c r="A108" s="5">
        <v>1975</v>
      </c>
      <c r="B108" s="3">
        <v>4.4688589320435241</v>
      </c>
      <c r="F108" s="1">
        <v>11343.781059229359</v>
      </c>
    </row>
    <row r="109" spans="1:6" x14ac:dyDescent="0.15">
      <c r="A109" s="5">
        <v>1976</v>
      </c>
      <c r="B109" s="3">
        <v>4.3023380056046072</v>
      </c>
      <c r="F109" s="1">
        <v>11668.967903931694</v>
      </c>
    </row>
    <row r="110" spans="1:6" x14ac:dyDescent="0.15">
      <c r="A110" s="5">
        <v>1977</v>
      </c>
      <c r="B110" s="3">
        <v>4.1771341946640446</v>
      </c>
      <c r="F110" s="1">
        <v>12063.854975732371</v>
      </c>
    </row>
    <row r="111" spans="1:6" x14ac:dyDescent="0.15">
      <c r="A111" s="5">
        <v>1978</v>
      </c>
      <c r="B111" s="3">
        <v>4.0995067622879899</v>
      </c>
      <c r="F111" s="1">
        <v>12584.878299706463</v>
      </c>
    </row>
    <row r="112" spans="1:6" x14ac:dyDescent="0.15">
      <c r="A112" s="5">
        <v>1979</v>
      </c>
      <c r="B112" s="3">
        <v>4.3110576201571211</v>
      </c>
      <c r="F112" s="1">
        <v>13163.097132670082</v>
      </c>
    </row>
    <row r="113" spans="1:6" x14ac:dyDescent="0.15">
      <c r="A113" s="5">
        <v>1980</v>
      </c>
      <c r="B113" s="3">
        <v>4.6871078393156775</v>
      </c>
      <c r="F113" s="1">
        <v>13427.729937687376</v>
      </c>
    </row>
    <row r="114" spans="1:6" x14ac:dyDescent="0.15">
      <c r="A114" s="5">
        <v>1981</v>
      </c>
      <c r="B114" s="3">
        <v>4.8765344769359134</v>
      </c>
      <c r="F114" s="1">
        <v>13754.451708405097</v>
      </c>
    </row>
    <row r="115" spans="1:6" x14ac:dyDescent="0.15">
      <c r="A115" s="5">
        <v>1982</v>
      </c>
      <c r="B115" s="3">
        <v>5.1759719035828713</v>
      </c>
      <c r="F115" s="1">
        <v>14078.37040258014</v>
      </c>
    </row>
    <row r="116" spans="1:6" x14ac:dyDescent="0.15">
      <c r="A116" s="5">
        <v>1983</v>
      </c>
      <c r="B116" s="3">
        <v>5.0319516074169952</v>
      </c>
      <c r="F116" s="1">
        <v>14306.872890504885</v>
      </c>
    </row>
    <row r="117" spans="1:6" x14ac:dyDescent="0.15">
      <c r="A117" s="5">
        <v>1984</v>
      </c>
      <c r="B117" s="3">
        <v>5.1654179198900838</v>
      </c>
      <c r="F117" s="1">
        <v>14772.586962917898</v>
      </c>
    </row>
    <row r="118" spans="1:6" x14ac:dyDescent="0.15">
      <c r="A118" s="5">
        <v>1985</v>
      </c>
      <c r="B118" s="3">
        <v>5.2045502222395728</v>
      </c>
      <c r="F118" s="1">
        <v>15331.250840808323</v>
      </c>
    </row>
    <row r="119" spans="1:6" x14ac:dyDescent="0.15">
      <c r="A119" s="5">
        <v>1986</v>
      </c>
      <c r="B119" s="3">
        <v>5.2547460219503233</v>
      </c>
      <c r="F119" s="1">
        <v>15679.381063001287</v>
      </c>
    </row>
    <row r="120" spans="1:6" x14ac:dyDescent="0.15">
      <c r="A120" s="5">
        <v>1987</v>
      </c>
      <c r="B120" s="3">
        <v>5.1952493300001716</v>
      </c>
      <c r="F120" s="1">
        <v>16251.293857282653</v>
      </c>
    </row>
    <row r="121" spans="1:6" x14ac:dyDescent="0.15">
      <c r="A121" s="5">
        <v>1988</v>
      </c>
      <c r="B121" s="3">
        <v>5.3880110862181398</v>
      </c>
      <c r="F121" s="1">
        <v>17184.637844274261</v>
      </c>
    </row>
    <row r="122" spans="1:6" x14ac:dyDescent="0.15">
      <c r="A122" s="5">
        <v>1989</v>
      </c>
      <c r="B122" s="3">
        <v>5.7703687076214889</v>
      </c>
      <c r="F122" s="1">
        <v>17942.5136567634</v>
      </c>
    </row>
    <row r="123" spans="1:6" x14ac:dyDescent="0.15">
      <c r="A123" s="5">
        <v>1990</v>
      </c>
      <c r="B123" s="3">
        <v>5.8823634345885649</v>
      </c>
      <c r="F123" s="1">
        <v>18789.07131596643</v>
      </c>
    </row>
    <row r="124" spans="1:6" x14ac:dyDescent="0.15">
      <c r="A124" s="5">
        <v>1991</v>
      </c>
      <c r="B124" s="3">
        <v>5.9836674046761678</v>
      </c>
      <c r="F124" s="1">
        <v>19354.578465298484</v>
      </c>
    </row>
    <row r="125" spans="1:6" x14ac:dyDescent="0.15">
      <c r="A125" s="5">
        <v>1992</v>
      </c>
      <c r="B125" s="3">
        <v>6.2256474073542325</v>
      </c>
      <c r="F125" s="1">
        <v>19482.498448268896</v>
      </c>
    </row>
    <row r="126" spans="1:6" x14ac:dyDescent="0.15">
      <c r="A126" s="5">
        <v>1993</v>
      </c>
      <c r="B126" s="3">
        <v>6.1050436687922529</v>
      </c>
      <c r="F126" s="1">
        <v>19477.665653177362</v>
      </c>
    </row>
    <row r="127" spans="1:6" x14ac:dyDescent="0.15">
      <c r="A127" s="5">
        <v>1994</v>
      </c>
      <c r="B127" s="3">
        <v>5.2502519502714824</v>
      </c>
      <c r="F127" s="1">
        <v>19637.148299110933</v>
      </c>
    </row>
    <row r="128" spans="1:6" x14ac:dyDescent="0.15">
      <c r="A128" s="5">
        <v>1995</v>
      </c>
      <c r="B128" s="3">
        <v>6.493777572636442</v>
      </c>
      <c r="F128" s="1">
        <v>19979.411246403939</v>
      </c>
    </row>
    <row r="129" spans="1:6" x14ac:dyDescent="0.15">
      <c r="A129" s="5">
        <v>1996</v>
      </c>
      <c r="B129" s="3">
        <v>7.0288192279749602</v>
      </c>
      <c r="F129" s="1">
        <v>20615.693127615799</v>
      </c>
    </row>
    <row r="130" spans="1:6" x14ac:dyDescent="0.15">
      <c r="A130" s="5">
        <v>1997</v>
      </c>
      <c r="B130" s="3">
        <v>7.7366935767022396</v>
      </c>
      <c r="F130" s="1">
        <v>20929.031406352686</v>
      </c>
    </row>
    <row r="131" spans="1:6" x14ac:dyDescent="0.15">
      <c r="A131" s="5">
        <v>1998</v>
      </c>
      <c r="B131" s="3">
        <v>7.6186219667595898</v>
      </c>
      <c r="F131" s="1">
        <v>20662.41304694445</v>
      </c>
    </row>
    <row r="132" spans="1:6" x14ac:dyDescent="0.15">
      <c r="A132" s="5">
        <v>1999</v>
      </c>
      <c r="B132" s="3">
        <v>8.0073035501428702</v>
      </c>
      <c r="F132" s="1">
        <v>20593.904013546984</v>
      </c>
    </row>
    <row r="133" spans="1:6" x14ac:dyDescent="0.15">
      <c r="A133" s="5">
        <v>2000</v>
      </c>
      <c r="B133" s="3">
        <v>8.572900585406332</v>
      </c>
      <c r="F133" s="1">
        <v>21050.948204181834</v>
      </c>
    </row>
    <row r="134" spans="1:6" x14ac:dyDescent="0.15">
      <c r="A134" s="5">
        <v>2001</v>
      </c>
      <c r="B134" s="3">
        <v>8.4776892458225195</v>
      </c>
      <c r="F134" s="1">
        <v>21061.825427661392</v>
      </c>
    </row>
    <row r="135" spans="1:6" x14ac:dyDescent="0.15">
      <c r="A135" s="5">
        <v>2002</v>
      </c>
      <c r="B135" s="3">
        <v>15.089996872874602</v>
      </c>
      <c r="F135" s="1">
        <v>20969.250564914182</v>
      </c>
    </row>
    <row r="136" spans="1:6" x14ac:dyDescent="0.15">
      <c r="A136" s="5">
        <v>2003</v>
      </c>
      <c r="B136" s="3">
        <v>14.969406068011546</v>
      </c>
      <c r="F136" s="1">
        <v>21218.186772877205</v>
      </c>
    </row>
    <row r="137" spans="1:6" x14ac:dyDescent="0.15">
      <c r="A137" s="5">
        <v>2004</v>
      </c>
      <c r="B137" s="3">
        <v>13.27283598057708</v>
      </c>
    </row>
    <row r="138" spans="1:6" x14ac:dyDescent="0.15">
      <c r="A138" s="5">
        <v>2005</v>
      </c>
    </row>
    <row r="139" spans="1:6" x14ac:dyDescent="0.15">
      <c r="A139" s="5">
        <v>2006</v>
      </c>
    </row>
    <row r="140" spans="1:6" x14ac:dyDescent="0.15">
      <c r="A140" s="5">
        <v>2007</v>
      </c>
    </row>
    <row r="141" spans="1:6" x14ac:dyDescent="0.15">
      <c r="A141" s="5">
        <v>2008</v>
      </c>
    </row>
    <row r="142" spans="1:6" x14ac:dyDescent="0.15">
      <c r="A142" s="5">
        <v>2009</v>
      </c>
    </row>
    <row r="143" spans="1:6" x14ac:dyDescent="0.15">
      <c r="A143" s="5">
        <v>2010</v>
      </c>
    </row>
    <row r="144" spans="1:6" x14ac:dyDescent="0.15">
      <c r="A144" s="5"/>
    </row>
    <row r="145" spans="1:1" x14ac:dyDescent="0.15">
      <c r="A145" s="5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Prices</vt:lpstr>
      <vt:lpstr>Wages</vt:lpstr>
      <vt:lpstr>Wages and Prices (new 4)</vt:lpstr>
      <vt:lpstr>Wages and Prices (final)</vt:lpstr>
      <vt:lpstr>Sheet1</vt:lpstr>
      <vt:lpstr>Chart3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Marlous van Wayenburg</dc:creator>
  <cp:lastModifiedBy>van Waijenburg, Marlous</cp:lastModifiedBy>
  <dcterms:created xsi:type="dcterms:W3CDTF">2012-08-18T22:31:38Z</dcterms:created>
  <dcterms:modified xsi:type="dcterms:W3CDTF">2018-05-08T18:40:18Z</dcterms:modified>
</cp:coreProperties>
</file>